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bromir.dikov\0. Personal\Variances Part 2\"/>
    </mc:Choice>
  </mc:AlternateContent>
  <bookViews>
    <workbookView xWindow="0" yWindow="0" windowWidth="28800" windowHeight="13590"/>
  </bookViews>
  <sheets>
    <sheet name="Summary" sheetId="1" r:id="rId1"/>
    <sheet name="Calculation Sheet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2" i="1" l="1"/>
  <c r="K36" i="1"/>
  <c r="C56" i="2"/>
  <c r="C59" i="2"/>
  <c r="C60" i="2"/>
  <c r="C45" i="2"/>
  <c r="C49" i="2"/>
  <c r="C23" i="2"/>
  <c r="C27" i="2" l="1"/>
  <c r="H10" i="1" l="1"/>
  <c r="H11" i="1"/>
  <c r="H12" i="1"/>
  <c r="H13" i="1"/>
  <c r="H14" i="1"/>
  <c r="E8" i="2"/>
  <c r="E7" i="2"/>
  <c r="E6" i="2"/>
  <c r="E5" i="2"/>
  <c r="E40" i="2" s="1"/>
  <c r="E4" i="2"/>
  <c r="E41" i="2" s="1"/>
  <c r="C6" i="2"/>
  <c r="F5" i="2" s="1"/>
  <c r="F40" i="2" s="1"/>
  <c r="C11" i="2"/>
  <c r="F7" i="2" s="1"/>
  <c r="F38" i="2" s="1"/>
  <c r="C15" i="2"/>
  <c r="F8" i="2" s="1"/>
  <c r="F37" i="2" s="1"/>
  <c r="E39" i="2"/>
  <c r="E38" i="2"/>
  <c r="E37" i="2"/>
  <c r="D16" i="1" l="1"/>
  <c r="D14" i="1"/>
  <c r="E12" i="1" s="1"/>
  <c r="E10" i="1"/>
  <c r="C10" i="2"/>
  <c r="E19" i="2"/>
  <c r="H25" i="1" s="1"/>
  <c r="E15" i="2"/>
  <c r="E30" i="2" s="1"/>
  <c r="E9" i="2"/>
  <c r="E36" i="2" s="1"/>
  <c r="E12" i="2"/>
  <c r="E33" i="2" s="1"/>
  <c r="E21" i="2"/>
  <c r="H27" i="1" s="1"/>
  <c r="E20" i="2"/>
  <c r="H26" i="1" s="1"/>
  <c r="E18" i="2"/>
  <c r="H24" i="1" s="1"/>
  <c r="E17" i="2"/>
  <c r="H23" i="1" s="1"/>
  <c r="E16" i="2"/>
  <c r="H22" i="1" s="1"/>
  <c r="E14" i="2"/>
  <c r="E31" i="2" s="1"/>
  <c r="E13" i="2"/>
  <c r="E32" i="2" s="1"/>
  <c r="E11" i="2"/>
  <c r="E34" i="2" s="1"/>
  <c r="E10" i="2"/>
  <c r="H16" i="1" s="1"/>
  <c r="E8" i="1" l="1"/>
  <c r="C5" i="2"/>
  <c r="F4" i="2" s="1"/>
  <c r="F41" i="2" s="1"/>
  <c r="F6" i="2"/>
  <c r="F39" i="2" s="1"/>
  <c r="E29" i="2"/>
  <c r="E35" i="2"/>
  <c r="E25" i="2"/>
  <c r="E26" i="2"/>
  <c r="H19" i="1"/>
  <c r="H20" i="1"/>
  <c r="E27" i="2"/>
  <c r="H17" i="1"/>
  <c r="E24" i="2"/>
  <c r="E28" i="2"/>
  <c r="H18" i="1"/>
  <c r="H21" i="1"/>
  <c r="H15" i="1"/>
  <c r="C64" i="2"/>
  <c r="F21" i="2" s="1"/>
  <c r="F24" i="2" s="1"/>
  <c r="K38" i="1"/>
  <c r="F18" i="2"/>
  <c r="F27" i="2" s="1"/>
  <c r="F17" i="2"/>
  <c r="F28" i="2" s="1"/>
  <c r="F16" i="2"/>
  <c r="F29" i="2" s="1"/>
  <c r="C38" i="2"/>
  <c r="F14" i="2" s="1"/>
  <c r="F31" i="2" s="1"/>
  <c r="C34" i="2"/>
  <c r="F13" i="2" s="1"/>
  <c r="F32" i="2" s="1"/>
  <c r="F11" i="2"/>
  <c r="F34" i="2" s="1"/>
  <c r="K40" i="1" l="1"/>
  <c r="F20" i="2"/>
  <c r="F25" i="2" s="1"/>
  <c r="F19" i="2"/>
  <c r="F26" i="2" s="1"/>
  <c r="E40" i="1"/>
  <c r="E38" i="1"/>
  <c r="E36" i="1" s="1"/>
  <c r="E32" i="1"/>
  <c r="E30" i="1"/>
  <c r="E24" i="1"/>
  <c r="C22" i="2"/>
  <c r="F9" i="2" s="1"/>
  <c r="F36" i="2" s="1"/>
  <c r="F10" i="2"/>
  <c r="F35" i="2" s="1"/>
  <c r="E22" i="1"/>
  <c r="C44" i="2"/>
  <c r="F15" i="2" s="1"/>
  <c r="F30" i="2" s="1"/>
  <c r="C33" i="2"/>
  <c r="F12" i="2" s="1"/>
  <c r="F33" i="2" s="1"/>
  <c r="E20" i="1" l="1"/>
  <c r="E28" i="1"/>
</calcChain>
</file>

<file path=xl/sharedStrings.xml><?xml version="1.0" encoding="utf-8"?>
<sst xmlns="http://schemas.openxmlformats.org/spreadsheetml/2006/main" count="114" uniqueCount="58">
  <si>
    <t>=&gt;</t>
  </si>
  <si>
    <t>Purchase Price Variance</t>
  </si>
  <si>
    <t>Material Yield Variance</t>
  </si>
  <si>
    <t>=</t>
  </si>
  <si>
    <t>+</t>
  </si>
  <si>
    <t>Direct Labour Price Variance</t>
  </si>
  <si>
    <t>Direct Labour Quantity Variance</t>
  </si>
  <si>
    <t>Variable Overhead Spending Variance</t>
  </si>
  <si>
    <t>Variable Overhead Efficiency Variance</t>
  </si>
  <si>
    <t>Fixed Overhead Expenditure Variance</t>
  </si>
  <si>
    <t>Fixed Overhead Volume Variance</t>
  </si>
  <si>
    <t>Fixed Overhead Capacity Variance</t>
  </si>
  <si>
    <t>Fixed Overhead Efficiency Variance</t>
  </si>
  <si>
    <t>VARIABLE</t>
  </si>
  <si>
    <t>FIXED</t>
  </si>
  <si>
    <t>Actual Price</t>
  </si>
  <si>
    <t>Standard Price</t>
  </si>
  <si>
    <t>Actual Quantity</t>
  </si>
  <si>
    <t>Actual Usage</t>
  </si>
  <si>
    <t>Standard Usage</t>
  </si>
  <si>
    <t>Standard cost per unit</t>
  </si>
  <si>
    <t>Standard Rate</t>
  </si>
  <si>
    <t>Actual Rate</t>
  </si>
  <si>
    <t>Actual Hours</t>
  </si>
  <si>
    <t>Standard Hours</t>
  </si>
  <si>
    <t>Actual Costs</t>
  </si>
  <si>
    <t>Standard Absorption Rate</t>
  </si>
  <si>
    <t>Budgeted Fixed Overheads</t>
  </si>
  <si>
    <t>Actual Fixed Overheads</t>
  </si>
  <si>
    <t>Budgeted Production Hours</t>
  </si>
  <si>
    <t>Actual Production Hours</t>
  </si>
  <si>
    <t>Fixed Overhead Absorption Rate</t>
  </si>
  <si>
    <t>Standard Production Hours</t>
  </si>
  <si>
    <t>Magnimetrics.com</t>
  </si>
  <si>
    <t>Variance Analysis Model</t>
  </si>
  <si>
    <t>SUMMARY SHEET</t>
  </si>
  <si>
    <t>Magnimetrics takes no responsibility for any losses that may arise from using the information within this file</t>
  </si>
  <si>
    <t>-</t>
  </si>
  <si>
    <t>Variable Production Overhead Variance</t>
  </si>
  <si>
    <t>Direct Labour Cost Variance</t>
  </si>
  <si>
    <t>Direct Material Variance</t>
  </si>
  <si>
    <r>
      <t xml:space="preserve">Variance Analysis Model prepared by </t>
    </r>
    <r>
      <rPr>
        <b/>
        <i/>
        <sz val="11"/>
        <color theme="1"/>
        <rFont val="Calibri"/>
        <family val="2"/>
        <charset val="204"/>
        <scheme val="minor"/>
      </rPr>
      <t>Magnimetrics</t>
    </r>
  </si>
  <si>
    <t>* PLEASE FILL DATA IN CELLS MARKED AS</t>
  </si>
  <si>
    <t>Input Field</t>
  </si>
  <si>
    <t>Sales Value Variance</t>
  </si>
  <si>
    <t>Sales Price Variance</t>
  </si>
  <si>
    <t>Sales Volume Variance</t>
  </si>
  <si>
    <t>Sales Mix Variance</t>
  </si>
  <si>
    <t>Sales Quantity Variance</t>
  </si>
  <si>
    <t>SALES</t>
  </si>
  <si>
    <t>Actual Sold Quantity</t>
  </si>
  <si>
    <t>Actual quantity at actual mix</t>
  </si>
  <si>
    <t>Actual quantity at standard mix</t>
  </si>
  <si>
    <t>Standard price per unit</t>
  </si>
  <si>
    <t>Budgeted quantity at standard mix</t>
  </si>
  <si>
    <t>VISUAL REPRESENTATION OF VARIANCES</t>
  </si>
  <si>
    <t>F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</si>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</sst>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B_G_N_-;\-* #,##0.00\ _B_G_N_-;_-* &quot;-&quot;??\ _B_G_N_-;_-@_-"/>
    <numFmt numFmtId="165" formatCode="_-* #,##0\ _B_G_N_-;\-* #,##0\ _B_G_N_-;_-* &quot;-&quot;??\ _B_G_N_-;_-@_-"/>
    <numFmt numFmtId="169" formatCode="0.00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36"/>
      <color theme="4" tint="-0.499984740745262"/>
      <name val="Calibri"/>
      <family val="2"/>
      <charset val="204"/>
      <scheme val="minor"/>
    </font>
    <font>
      <sz val="20"/>
      <color theme="4" tint="-0.249977111117893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2"/>
      <color theme="0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8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3" borderId="1" applyNumberFormat="0" applyAlignment="0" applyProtection="0"/>
  </cellStyleXfs>
  <cellXfs count="38">
    <xf numFmtId="0" fontId="0" fillId="0" borderId="0" xfId="0"/>
    <xf numFmtId="0" fontId="4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0" xfId="0" applyFont="1" applyBorder="1"/>
    <xf numFmtId="0" fontId="0" fillId="0" borderId="0" xfId="0" quotePrefix="1" applyBorder="1" applyAlignment="1">
      <alignment horizontal="center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6" borderId="0" xfId="0" applyFont="1" applyFill="1"/>
    <xf numFmtId="0" fontId="0" fillId="0" borderId="0" xfId="0" applyFill="1" applyBorder="1" applyAlignment="1">
      <alignment horizontal="right"/>
    </xf>
    <xf numFmtId="165" fontId="0" fillId="0" borderId="0" xfId="1" applyNumberFormat="1" applyFont="1"/>
    <xf numFmtId="165" fontId="2" fillId="2" borderId="1" xfId="2" applyNumberFormat="1"/>
    <xf numFmtId="0" fontId="0" fillId="0" borderId="0" xfId="0" applyBorder="1" applyAlignment="1">
      <alignment horizontal="right"/>
    </xf>
    <xf numFmtId="0" fontId="0" fillId="7" borderId="0" xfId="0" applyFill="1"/>
    <xf numFmtId="0" fontId="5" fillId="7" borderId="0" xfId="0" applyFont="1" applyFill="1" applyAlignment="1">
      <alignment vertical="center"/>
    </xf>
    <xf numFmtId="0" fontId="0" fillId="7" borderId="10" xfId="0" applyFill="1" applyBorder="1"/>
    <xf numFmtId="0" fontId="5" fillId="7" borderId="0" xfId="0" applyFont="1" applyFill="1" applyAlignment="1"/>
    <xf numFmtId="0" fontId="6" fillId="7" borderId="0" xfId="0" applyFont="1" applyFill="1" applyAlignment="1">
      <alignment vertical="center"/>
    </xf>
    <xf numFmtId="0" fontId="0" fillId="7" borderId="10" xfId="0" applyFill="1" applyBorder="1" applyAlignment="1">
      <alignment horizontal="right" vertical="top"/>
    </xf>
    <xf numFmtId="0" fontId="0" fillId="0" borderId="0" xfId="0" applyAlignment="1">
      <alignment horizontal="right"/>
    </xf>
    <xf numFmtId="164" fontId="2" fillId="2" borderId="1" xfId="2" applyNumberFormat="1"/>
    <xf numFmtId="165" fontId="4" fillId="4" borderId="2" xfId="1" applyNumberFormat="1" applyFont="1" applyFill="1" applyBorder="1"/>
    <xf numFmtId="165" fontId="0" fillId="5" borderId="3" xfId="1" applyNumberFormat="1" applyFont="1" applyFill="1" applyBorder="1"/>
    <xf numFmtId="165" fontId="0" fillId="4" borderId="2" xfId="1" applyNumberFormat="1" applyFont="1" applyFill="1" applyBorder="1"/>
    <xf numFmtId="0" fontId="8" fillId="0" borderId="0" xfId="0" applyFont="1"/>
    <xf numFmtId="165" fontId="8" fillId="0" borderId="0" xfId="1" applyNumberFormat="1" applyFont="1"/>
    <xf numFmtId="0" fontId="9" fillId="0" borderId="0" xfId="0" applyFont="1"/>
    <xf numFmtId="165" fontId="3" fillId="3" borderId="1" xfId="3" applyNumberFormat="1"/>
    <xf numFmtId="0" fontId="0" fillId="0" borderId="0" xfId="0" applyFill="1" applyBorder="1" applyAlignment="1">
      <alignment horizontal="right" indent="2"/>
    </xf>
    <xf numFmtId="0" fontId="0" fillId="0" borderId="0" xfId="0" applyAlignment="1">
      <alignment horizontal="right" indent="2"/>
    </xf>
    <xf numFmtId="0" fontId="0" fillId="0" borderId="0" xfId="0" applyFont="1"/>
    <xf numFmtId="0" fontId="10" fillId="0" borderId="0" xfId="0" applyFont="1" applyAlignment="1">
      <alignment horizontal="center" vertical="center"/>
    </xf>
    <xf numFmtId="169" fontId="0" fillId="0" borderId="0" xfId="0" applyNumberFormat="1"/>
  </cellXfs>
  <cellStyles count="4">
    <cellStyle name="Calculation" xfId="3" builtinId="22"/>
    <cellStyle name="Comma" xfId="1" builtinId="3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B05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'Calculation Sheet'!$E$24:$E$41</c:f>
              <c:strCache>
                <c:ptCount val="18"/>
                <c:pt idx="0">
                  <c:v>Fixed Overhead Efficiency Variance</c:v>
                </c:pt>
                <c:pt idx="1">
                  <c:v>Fixed Overhead Capacity Variance</c:v>
                </c:pt>
                <c:pt idx="2">
                  <c:v>Fixed Overhead Volume Variance</c:v>
                </c:pt>
                <c:pt idx="3">
                  <c:v>Fixed Overhead Expenditure Variance</c:v>
                </c:pt>
                <c:pt idx="4">
                  <c:v>Variable Overhead Efficiency Variance</c:v>
                </c:pt>
                <c:pt idx="5">
                  <c:v>Variable Overhead Spending Variance</c:v>
                </c:pt>
                <c:pt idx="6">
                  <c:v>Variable Production Overhead Variance</c:v>
                </c:pt>
                <c:pt idx="7">
                  <c:v>Direct Labour Quantity Variance</c:v>
                </c:pt>
                <c:pt idx="8">
                  <c:v>Direct Labour Price Variance</c:v>
                </c:pt>
                <c:pt idx="9">
                  <c:v>Direct Labour Cost Variance</c:v>
                </c:pt>
                <c:pt idx="10">
                  <c:v>Material Yield Variance</c:v>
                </c:pt>
                <c:pt idx="11">
                  <c:v>Purchase Price Variance</c:v>
                </c:pt>
                <c:pt idx="12">
                  <c:v>Direct Material Variance</c:v>
                </c:pt>
                <c:pt idx="13">
                  <c:v>Sales Quantity Variance</c:v>
                </c:pt>
                <c:pt idx="14">
                  <c:v>Sales Mix Variance</c:v>
                </c:pt>
                <c:pt idx="15">
                  <c:v>Sales Volume Variance</c:v>
                </c:pt>
                <c:pt idx="16">
                  <c:v>Sales Price Variance</c:v>
                </c:pt>
                <c:pt idx="17">
                  <c:v>Sales Value Variance</c:v>
                </c:pt>
              </c:strCache>
            </c:strRef>
          </c:cat>
          <c:val>
            <c:numRef>
              <c:f>'Calculation Sheet'!$F$24:$F$41</c:f>
              <c:numCache>
                <c:formatCode>_-* #,##0\ _B_G_N_-;\-* #,##0\ _B_G_N_-;_-* "-"??\ _B_G_N_-;_-@_-</c:formatCode>
                <c:ptCount val="18"/>
                <c:pt idx="0">
                  <c:v>-1200</c:v>
                </c:pt>
                <c:pt idx="1">
                  <c:v>1800</c:v>
                </c:pt>
                <c:pt idx="2">
                  <c:v>600</c:v>
                </c:pt>
                <c:pt idx="3">
                  <c:v>-500</c:v>
                </c:pt>
                <c:pt idx="4">
                  <c:v>-2000</c:v>
                </c:pt>
                <c:pt idx="5">
                  <c:v>500</c:v>
                </c:pt>
                <c:pt idx="6">
                  <c:v>-1500</c:v>
                </c:pt>
                <c:pt idx="7">
                  <c:v>-2900</c:v>
                </c:pt>
                <c:pt idx="8">
                  <c:v>2749.9999999999991</c:v>
                </c:pt>
                <c:pt idx="9">
                  <c:v>-150.00000000000091</c:v>
                </c:pt>
                <c:pt idx="10">
                  <c:v>2700</c:v>
                </c:pt>
                <c:pt idx="11">
                  <c:v>-1999.999999999993</c:v>
                </c:pt>
                <c:pt idx="12">
                  <c:v>700.00000000000705</c:v>
                </c:pt>
                <c:pt idx="13">
                  <c:v>-6600.0000000000009</c:v>
                </c:pt>
                <c:pt idx="14">
                  <c:v>-2200</c:v>
                </c:pt>
                <c:pt idx="15">
                  <c:v>-8800</c:v>
                </c:pt>
                <c:pt idx="16">
                  <c:v>1849.9999999999934</c:v>
                </c:pt>
                <c:pt idx="17">
                  <c:v>-6950.0000000000064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A78E-AB4D-901E-E339393AA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140578336"/>
        <c:axId val="2145498400"/>
      </c:barChart>
      <c:catAx>
        <c:axId val="21405783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one"/>
        <c:spPr>
          <a:noFill/>
          <a:ln w="25400" cap="flat" cmpd="sng" algn="ctr">
            <a:solidFill>
              <a:schemeClr val="bg2">
                <a:lumMod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2145498400"/>
        <c:crosses val="autoZero"/>
        <c:auto val="1"/>
        <c:lblAlgn val="ctr"/>
        <c:lblOffset val="100"/>
        <c:noMultiLvlLbl val="0"/>
      </c:catAx>
      <c:valAx>
        <c:axId val="2145498400"/>
        <c:scaling>
          <c:orientation val="minMax"/>
        </c:scaling>
        <c:delete val="1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_-* #,##0\ _B_G_N_-;\-* #,##0\ _B_G_N_-;_-* &quot;-&quot;??\ _B_G_N_-;_-@_-" sourceLinked="1"/>
        <c:majorTickMark val="none"/>
        <c:minorTickMark val="none"/>
        <c:tickLblPos val="nextTo"/>
        <c:crossAx val="2140578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B05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'Calculation Sheet'!$E$24:$E$41</c:f>
              <c:strCache>
                <c:ptCount val="18"/>
                <c:pt idx="0">
                  <c:v>Fixed Overhead Efficiency Variance</c:v>
                </c:pt>
                <c:pt idx="1">
                  <c:v>Fixed Overhead Capacity Variance</c:v>
                </c:pt>
                <c:pt idx="2">
                  <c:v>Fixed Overhead Volume Variance</c:v>
                </c:pt>
                <c:pt idx="3">
                  <c:v>Fixed Overhead Expenditure Variance</c:v>
                </c:pt>
                <c:pt idx="4">
                  <c:v>Variable Overhead Efficiency Variance</c:v>
                </c:pt>
                <c:pt idx="5">
                  <c:v>Variable Overhead Spending Variance</c:v>
                </c:pt>
                <c:pt idx="6">
                  <c:v>Variable Production Overhead Variance</c:v>
                </c:pt>
                <c:pt idx="7">
                  <c:v>Direct Labour Quantity Variance</c:v>
                </c:pt>
                <c:pt idx="8">
                  <c:v>Direct Labour Price Variance</c:v>
                </c:pt>
                <c:pt idx="9">
                  <c:v>Direct Labour Cost Variance</c:v>
                </c:pt>
                <c:pt idx="10">
                  <c:v>Material Yield Variance</c:v>
                </c:pt>
                <c:pt idx="11">
                  <c:v>Purchase Price Variance</c:v>
                </c:pt>
                <c:pt idx="12">
                  <c:v>Direct Material Variance</c:v>
                </c:pt>
                <c:pt idx="13">
                  <c:v>Sales Quantity Variance</c:v>
                </c:pt>
                <c:pt idx="14">
                  <c:v>Sales Mix Variance</c:v>
                </c:pt>
                <c:pt idx="15">
                  <c:v>Sales Volume Variance</c:v>
                </c:pt>
                <c:pt idx="16">
                  <c:v>Sales Price Variance</c:v>
                </c:pt>
                <c:pt idx="17">
                  <c:v>Sales Value Variance</c:v>
                </c:pt>
              </c:strCache>
            </c:strRef>
          </c:cat>
          <c:val>
            <c:numRef>
              <c:f>'Calculation Sheet'!$F$24:$F$41</c:f>
              <c:numCache>
                <c:formatCode>_-* #,##0\ _B_G_N_-;\-* #,##0\ _B_G_N_-;_-* "-"??\ _B_G_N_-;_-@_-</c:formatCode>
                <c:ptCount val="18"/>
                <c:pt idx="0">
                  <c:v>-1200</c:v>
                </c:pt>
                <c:pt idx="1">
                  <c:v>1800</c:v>
                </c:pt>
                <c:pt idx="2">
                  <c:v>600</c:v>
                </c:pt>
                <c:pt idx="3">
                  <c:v>-500</c:v>
                </c:pt>
                <c:pt idx="4">
                  <c:v>-2000</c:v>
                </c:pt>
                <c:pt idx="5">
                  <c:v>500</c:v>
                </c:pt>
                <c:pt idx="6">
                  <c:v>-1500</c:v>
                </c:pt>
                <c:pt idx="7">
                  <c:v>-2900</c:v>
                </c:pt>
                <c:pt idx="8">
                  <c:v>2749.9999999999991</c:v>
                </c:pt>
                <c:pt idx="9">
                  <c:v>-150.00000000000091</c:v>
                </c:pt>
                <c:pt idx="10">
                  <c:v>2700</c:v>
                </c:pt>
                <c:pt idx="11">
                  <c:v>-1999.999999999993</c:v>
                </c:pt>
                <c:pt idx="12">
                  <c:v>700.00000000000705</c:v>
                </c:pt>
                <c:pt idx="13">
                  <c:v>-6600.0000000000009</c:v>
                </c:pt>
                <c:pt idx="14">
                  <c:v>-2200</c:v>
                </c:pt>
                <c:pt idx="15">
                  <c:v>-8800</c:v>
                </c:pt>
                <c:pt idx="16">
                  <c:v>1849.9999999999934</c:v>
                </c:pt>
                <c:pt idx="17">
                  <c:v>-6950.0000000000064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5E38-F347-A9F0-F20324C82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140578336"/>
        <c:axId val="2145498400"/>
      </c:barChart>
      <c:catAx>
        <c:axId val="21405783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one"/>
        <c:spPr>
          <a:noFill/>
          <a:ln w="25400" cap="flat" cmpd="sng" algn="ctr">
            <a:solidFill>
              <a:schemeClr val="bg2">
                <a:lumMod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2145498400"/>
        <c:crosses val="autoZero"/>
        <c:auto val="1"/>
        <c:lblAlgn val="ctr"/>
        <c:lblOffset val="100"/>
        <c:noMultiLvlLbl val="0"/>
      </c:catAx>
      <c:valAx>
        <c:axId val="2145498400"/>
        <c:scaling>
          <c:orientation val="minMax"/>
        </c:scaling>
        <c:delete val="1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_-* #,##0\ _B_G_N_-;\-* #,##0\ _B_G_N_-;_-* &quot;-&quot;??\ _B_G_N_-;_-@_-" sourceLinked="1"/>
        <c:majorTickMark val="none"/>
        <c:minorTickMark val="none"/>
        <c:tickLblPos val="nextTo"/>
        <c:crossAx val="2140578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63498</xdr:colOff>
      <xdr:row>1</xdr:row>
      <xdr:rowOff>0</xdr:rowOff>
    </xdr:from>
    <xdr:to>
      <xdr:col>10</xdr:col>
      <xdr:colOff>914398</xdr:colOff>
      <xdr:row>2</xdr:row>
      <xdr:rowOff>254000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B749F5-1B95-8D48-8817-7EDACF629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82698" y="203200"/>
          <a:ext cx="850900" cy="850900"/>
        </a:xfrm>
        <a:prstGeom prst="rect">
          <a:avLst/>
        </a:prstGeom>
      </xdr:spPr>
    </xdr:pic>
    <xdr:clientData/>
  </xdr:twoCellAnchor>
  <xdr:twoCellAnchor>
    <xdr:from>
      <xdr:col>8</xdr:col>
      <xdr:colOff>2311400</xdr:colOff>
      <xdr:row>8</xdr:row>
      <xdr:rowOff>63500</xdr:rowOff>
    </xdr:from>
    <xdr:to>
      <xdr:col>11</xdr:col>
      <xdr:colOff>177800</xdr:colOff>
      <xdr:row>27</xdr:row>
      <xdr:rowOff>139700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8291B33-967B-9D44-B0D3-C3EC7F2486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2</xdr:row>
      <xdr:rowOff>50800</xdr:rowOff>
    </xdr:from>
    <xdr:to>
      <xdr:col>10</xdr:col>
      <xdr:colOff>698500</xdr:colOff>
      <xdr:row>21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0351EAA-EC3E-804B-9923-9A5EDDAEDD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agnimetrics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6"/>
  <sheetViews>
    <sheetView showGridLines="0" tabSelected="1" zoomScaleNormal="100" workbookViewId="0">
      <selection activeCell="C8" sqref="C8"/>
    </sheetView>
  </sheetViews>
  <sheetFormatPr defaultColWidth="0" defaultRowHeight="15.75" zeroHeight="1" x14ac:dyDescent="0.25"/>
  <cols>
    <col min="1" max="1" width="3.875" customWidth="1"/>
    <col min="2" max="2" width="3.5" customWidth="1"/>
    <col min="3" max="3" width="52.375" customWidth="1"/>
    <col min="4" max="4" width="14.125" customWidth="1"/>
    <col min="5" max="5" width="13.875" bestFit="1" customWidth="1"/>
    <col min="6" max="6" width="3.5" customWidth="1"/>
    <col min="7" max="7" width="5.75" customWidth="1"/>
    <col min="8" max="8" width="3" customWidth="1"/>
    <col min="9" max="9" width="52.375" customWidth="1"/>
    <col min="10" max="10" width="10.875" customWidth="1"/>
    <col min="11" max="11" width="13.875" bestFit="1" customWidth="1"/>
    <col min="12" max="12" width="3" customWidth="1"/>
    <col min="13" max="13" width="4.875" customWidth="1"/>
    <col min="14" max="14" width="0" hidden="1" customWidth="1"/>
    <col min="15" max="16383" width="10.875" hidden="1"/>
    <col min="16384" max="16384" width="3.75" hidden="1" customWidth="1"/>
  </cols>
  <sheetData>
    <row r="1" spans="1:13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46.5" x14ac:dyDescent="0.7">
      <c r="A2" s="18"/>
      <c r="B2" s="21" t="s">
        <v>34</v>
      </c>
      <c r="C2" s="19"/>
      <c r="D2" s="19"/>
      <c r="E2" s="19"/>
      <c r="F2" s="19"/>
      <c r="G2" s="19"/>
      <c r="H2" s="18"/>
      <c r="I2" s="18"/>
      <c r="J2" s="18"/>
      <c r="K2" s="18"/>
      <c r="L2" s="18"/>
      <c r="M2" s="18"/>
    </row>
    <row r="3" spans="1:13" ht="27" customHeight="1" x14ac:dyDescent="0.25">
      <c r="A3" s="18"/>
      <c r="B3" s="19"/>
      <c r="C3" s="22" t="s">
        <v>35</v>
      </c>
      <c r="D3" s="19"/>
      <c r="E3" s="19"/>
      <c r="F3" s="19"/>
      <c r="G3" s="19"/>
      <c r="H3" s="18"/>
      <c r="I3" s="18"/>
      <c r="J3" s="18"/>
      <c r="K3" s="18"/>
      <c r="L3" s="18"/>
      <c r="M3" s="18"/>
    </row>
    <row r="4" spans="1:13" ht="18.7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3" t="s">
        <v>33</v>
      </c>
      <c r="L4" s="20"/>
      <c r="M4" s="20"/>
    </row>
    <row r="5" spans="1:13" x14ac:dyDescent="0.25"/>
    <row r="6" spans="1:13" x14ac:dyDescent="0.25"/>
    <row r="7" spans="1:13" ht="16.5" thickBot="1" x14ac:dyDescent="0.3">
      <c r="B7" s="2"/>
      <c r="C7" s="3"/>
      <c r="D7" s="3"/>
      <c r="E7" s="3"/>
      <c r="F7" s="4"/>
      <c r="I7" s="36" t="s">
        <v>55</v>
      </c>
    </row>
    <row r="8" spans="1:13" ht="16.5" thickBot="1" x14ac:dyDescent="0.3">
      <c r="B8" s="5"/>
      <c r="C8" s="6" t="s">
        <v>44</v>
      </c>
      <c r="D8" s="7" t="s">
        <v>0</v>
      </c>
      <c r="E8" s="26">
        <f>E10+E12</f>
        <v>-6950.0000000000064</v>
      </c>
      <c r="F8" s="8"/>
      <c r="I8" s="36"/>
    </row>
    <row r="9" spans="1:13" x14ac:dyDescent="0.25">
      <c r="B9" s="5"/>
      <c r="C9" s="9"/>
      <c r="D9" s="9"/>
      <c r="E9" s="7" t="s">
        <v>3</v>
      </c>
      <c r="F9" s="8"/>
    </row>
    <row r="10" spans="1:13" x14ac:dyDescent="0.25">
      <c r="B10" s="5"/>
      <c r="C10" s="9" t="s">
        <v>45</v>
      </c>
      <c r="D10" s="7" t="s">
        <v>0</v>
      </c>
      <c r="E10" s="27">
        <f>'Calculation Sheet'!$C$6</f>
        <v>1849.9999999999934</v>
      </c>
      <c r="F10" s="8"/>
      <c r="H10" s="1" t="str">
        <f>'Calculation Sheet'!E4</f>
        <v>Sales Value Variance</v>
      </c>
    </row>
    <row r="11" spans="1:13" x14ac:dyDescent="0.25">
      <c r="B11" s="5"/>
      <c r="C11" s="9"/>
      <c r="D11" s="9"/>
      <c r="E11" s="7" t="s">
        <v>4</v>
      </c>
      <c r="F11" s="8"/>
      <c r="H11" s="35" t="str">
        <f>'Calculation Sheet'!E5</f>
        <v>Sales Price Variance</v>
      </c>
    </row>
    <row r="12" spans="1:13" x14ac:dyDescent="0.25">
      <c r="B12" s="5"/>
      <c r="C12" s="9" t="s">
        <v>46</v>
      </c>
      <c r="D12" s="7" t="s">
        <v>0</v>
      </c>
      <c r="E12" s="27">
        <f>D14+D16</f>
        <v>-8800</v>
      </c>
      <c r="F12" s="8"/>
      <c r="H12" s="35" t="str">
        <f>'Calculation Sheet'!E6</f>
        <v>Sales Volume Variance</v>
      </c>
    </row>
    <row r="13" spans="1:13" x14ac:dyDescent="0.25">
      <c r="B13" s="5"/>
      <c r="C13" s="34"/>
      <c r="D13" s="7"/>
      <c r="E13" s="9"/>
      <c r="F13" s="8"/>
      <c r="H13" s="35" t="str">
        <f>'Calculation Sheet'!E7</f>
        <v>Sales Mix Variance</v>
      </c>
    </row>
    <row r="14" spans="1:13" x14ac:dyDescent="0.25">
      <c r="B14" s="5"/>
      <c r="C14" s="33" t="s">
        <v>47</v>
      </c>
      <c r="D14" s="27">
        <f>'Calculation Sheet'!$C$11</f>
        <v>-2200</v>
      </c>
      <c r="E14" s="9"/>
      <c r="F14" s="8"/>
      <c r="H14" s="35" t="str">
        <f>'Calculation Sheet'!E8</f>
        <v>Sales Quantity Variance</v>
      </c>
    </row>
    <row r="15" spans="1:13" x14ac:dyDescent="0.25">
      <c r="B15" s="5"/>
      <c r="C15" s="34"/>
      <c r="D15" s="7" t="s">
        <v>4</v>
      </c>
      <c r="E15" s="9"/>
      <c r="F15" s="8"/>
      <c r="H15" s="1" t="str">
        <f>'Calculation Sheet'!E9</f>
        <v>Direct Material Variance</v>
      </c>
    </row>
    <row r="16" spans="1:13" x14ac:dyDescent="0.25">
      <c r="B16" s="5"/>
      <c r="C16" s="33" t="s">
        <v>48</v>
      </c>
      <c r="D16" s="27">
        <f>'Calculation Sheet'!$C$15</f>
        <v>-6600.0000000000009</v>
      </c>
      <c r="E16" s="9"/>
      <c r="F16" s="8"/>
      <c r="H16" t="str">
        <f>'Calculation Sheet'!E10</f>
        <v>Purchase Price Variance</v>
      </c>
    </row>
    <row r="17" spans="2:12" x14ac:dyDescent="0.25">
      <c r="B17" s="10"/>
      <c r="C17" s="11"/>
      <c r="D17" s="11"/>
      <c r="E17" s="11"/>
      <c r="F17" s="12"/>
      <c r="H17" t="str">
        <f>'Calculation Sheet'!E11</f>
        <v>Material Yield Variance</v>
      </c>
    </row>
    <row r="18" spans="2:12" x14ac:dyDescent="0.25">
      <c r="H18" s="1" t="str">
        <f>'Calculation Sheet'!E12</f>
        <v>Direct Labour Cost Variance</v>
      </c>
    </row>
    <row r="19" spans="2:12" ht="16.5" thickBot="1" x14ac:dyDescent="0.3">
      <c r="B19" s="2"/>
      <c r="C19" s="3"/>
      <c r="D19" s="3"/>
      <c r="E19" s="3"/>
      <c r="F19" s="4"/>
      <c r="H19" t="str">
        <f>'Calculation Sheet'!E13</f>
        <v>Direct Labour Price Variance</v>
      </c>
    </row>
    <row r="20" spans="2:12" ht="16.5" thickBot="1" x14ac:dyDescent="0.3">
      <c r="B20" s="5"/>
      <c r="C20" s="6" t="s">
        <v>40</v>
      </c>
      <c r="D20" s="7" t="s">
        <v>0</v>
      </c>
      <c r="E20" s="26">
        <f>E22+E24</f>
        <v>700.00000000000705</v>
      </c>
      <c r="F20" s="8"/>
      <c r="H20" t="str">
        <f>'Calculation Sheet'!E14</f>
        <v>Direct Labour Quantity Variance</v>
      </c>
    </row>
    <row r="21" spans="2:12" x14ac:dyDescent="0.25">
      <c r="B21" s="5"/>
      <c r="C21" s="9"/>
      <c r="D21" s="9"/>
      <c r="E21" s="7" t="s">
        <v>3</v>
      </c>
      <c r="F21" s="8"/>
      <c r="H21" s="1" t="str">
        <f>'Calculation Sheet'!E15</f>
        <v>Variable Production Overhead Variance</v>
      </c>
    </row>
    <row r="22" spans="2:12" x14ac:dyDescent="0.25">
      <c r="B22" s="5"/>
      <c r="C22" s="9" t="s">
        <v>1</v>
      </c>
      <c r="D22" s="7" t="s">
        <v>0</v>
      </c>
      <c r="E22" s="27">
        <f>'Calculation Sheet'!C23</f>
        <v>-1999.999999999993</v>
      </c>
      <c r="F22" s="8"/>
      <c r="H22" t="str">
        <f>'Calculation Sheet'!E16</f>
        <v>Variable Overhead Spending Variance</v>
      </c>
    </row>
    <row r="23" spans="2:12" x14ac:dyDescent="0.25">
      <c r="B23" s="5"/>
      <c r="C23" s="9"/>
      <c r="D23" s="9"/>
      <c r="E23" s="7" t="s">
        <v>4</v>
      </c>
      <c r="F23" s="8"/>
      <c r="H23" t="str">
        <f>'Calculation Sheet'!E17</f>
        <v>Variable Overhead Efficiency Variance</v>
      </c>
    </row>
    <row r="24" spans="2:12" x14ac:dyDescent="0.25">
      <c r="B24" s="5"/>
      <c r="C24" s="9" t="s">
        <v>2</v>
      </c>
      <c r="D24" s="7" t="s">
        <v>0</v>
      </c>
      <c r="E24" s="27">
        <f>'Calculation Sheet'!C27</f>
        <v>2700</v>
      </c>
      <c r="F24" s="8"/>
      <c r="H24" s="1" t="str">
        <f>'Calculation Sheet'!E18</f>
        <v>Fixed Overhead Expenditure Variance</v>
      </c>
    </row>
    <row r="25" spans="2:12" x14ac:dyDescent="0.25">
      <c r="B25" s="10"/>
      <c r="C25" s="11"/>
      <c r="D25" s="11"/>
      <c r="E25" s="11"/>
      <c r="F25" s="12"/>
      <c r="H25" s="1" t="str">
        <f>'Calculation Sheet'!E19</f>
        <v>Fixed Overhead Volume Variance</v>
      </c>
    </row>
    <row r="26" spans="2:12" x14ac:dyDescent="0.25">
      <c r="H26" t="str">
        <f>'Calculation Sheet'!E20</f>
        <v>Fixed Overhead Capacity Variance</v>
      </c>
    </row>
    <row r="27" spans="2:12" ht="16.5" thickBot="1" x14ac:dyDescent="0.3">
      <c r="B27" s="2"/>
      <c r="C27" s="3"/>
      <c r="D27" s="3"/>
      <c r="E27" s="3"/>
      <c r="F27" s="4"/>
      <c r="H27" t="str">
        <f>'Calculation Sheet'!E21</f>
        <v>Fixed Overhead Efficiency Variance</v>
      </c>
    </row>
    <row r="28" spans="2:12" ht="16.5" thickBot="1" x14ac:dyDescent="0.3">
      <c r="B28" s="5"/>
      <c r="C28" s="6" t="s">
        <v>39</v>
      </c>
      <c r="D28" s="7" t="s">
        <v>0</v>
      </c>
      <c r="E28" s="26">
        <f>E30+E32</f>
        <v>-150.00000000000091</v>
      </c>
      <c r="F28" s="8"/>
    </row>
    <row r="29" spans="2:12" x14ac:dyDescent="0.25">
      <c r="B29" s="5"/>
      <c r="C29" s="9"/>
      <c r="D29" s="9"/>
      <c r="E29" s="7" t="s">
        <v>3</v>
      </c>
      <c r="F29" s="8"/>
    </row>
    <row r="30" spans="2:12" x14ac:dyDescent="0.25">
      <c r="B30" s="5"/>
      <c r="C30" s="9" t="s">
        <v>5</v>
      </c>
      <c r="D30" s="7" t="s">
        <v>0</v>
      </c>
      <c r="E30" s="27">
        <f>'Calculation Sheet'!C34</f>
        <v>2749.9999999999991</v>
      </c>
      <c r="F30" s="8"/>
    </row>
    <row r="31" spans="2:12" ht="16.5" thickBot="1" x14ac:dyDescent="0.3">
      <c r="B31" s="5"/>
      <c r="C31" s="9"/>
      <c r="D31" s="9"/>
      <c r="E31" s="7" t="s">
        <v>4</v>
      </c>
      <c r="F31" s="8"/>
      <c r="H31" s="2"/>
      <c r="I31" s="3"/>
      <c r="J31" s="3"/>
      <c r="K31" s="3"/>
      <c r="L31" s="4"/>
    </row>
    <row r="32" spans="2:12" ht="16.5" thickBot="1" x14ac:dyDescent="0.3">
      <c r="B32" s="5"/>
      <c r="C32" s="9" t="s">
        <v>6</v>
      </c>
      <c r="D32" s="7" t="s">
        <v>0</v>
      </c>
      <c r="E32" s="27">
        <f>'Calculation Sheet'!C38</f>
        <v>-2900</v>
      </c>
      <c r="F32" s="8"/>
      <c r="H32" s="5"/>
      <c r="I32" s="6" t="s">
        <v>9</v>
      </c>
      <c r="J32" s="7" t="s">
        <v>0</v>
      </c>
      <c r="K32" s="28">
        <f>'Calculation Sheet'!C56</f>
        <v>-500</v>
      </c>
      <c r="L32" s="8"/>
    </row>
    <row r="33" spans="2:12" x14ac:dyDescent="0.25">
      <c r="B33" s="10"/>
      <c r="C33" s="11"/>
      <c r="D33" s="11"/>
      <c r="E33" s="11"/>
      <c r="F33" s="12"/>
      <c r="H33" s="10"/>
      <c r="I33" s="11"/>
      <c r="J33" s="11"/>
      <c r="K33" s="11"/>
      <c r="L33" s="12"/>
    </row>
    <row r="34" spans="2:12" x14ac:dyDescent="0.25"/>
    <row r="35" spans="2:12" ht="16.5" thickBot="1" x14ac:dyDescent="0.3">
      <c r="B35" s="2"/>
      <c r="C35" s="3"/>
      <c r="D35" s="3"/>
      <c r="E35" s="3"/>
      <c r="F35" s="4"/>
      <c r="H35" s="2"/>
      <c r="I35" s="3"/>
      <c r="J35" s="3"/>
      <c r="K35" s="3"/>
      <c r="L35" s="4"/>
    </row>
    <row r="36" spans="2:12" ht="16.5" thickBot="1" x14ac:dyDescent="0.3">
      <c r="B36" s="5"/>
      <c r="C36" s="6" t="s">
        <v>38</v>
      </c>
      <c r="D36" s="7" t="s">
        <v>0</v>
      </c>
      <c r="E36" s="26">
        <f>E38+E40</f>
        <v>-1500</v>
      </c>
      <c r="F36" s="8"/>
      <c r="H36" s="5"/>
      <c r="I36" s="6" t="s">
        <v>10</v>
      </c>
      <c r="J36" s="7" t="s">
        <v>0</v>
      </c>
      <c r="K36" s="26">
        <f>K38+K40</f>
        <v>600</v>
      </c>
      <c r="L36" s="8"/>
    </row>
    <row r="37" spans="2:12" x14ac:dyDescent="0.25">
      <c r="B37" s="5"/>
      <c r="C37" s="9"/>
      <c r="D37" s="9"/>
      <c r="E37" s="7" t="s">
        <v>3</v>
      </c>
      <c r="F37" s="8"/>
      <c r="H37" s="5"/>
      <c r="I37" s="9"/>
      <c r="J37" s="9"/>
      <c r="K37" s="7" t="s">
        <v>3</v>
      </c>
      <c r="L37" s="8"/>
    </row>
    <row r="38" spans="2:12" x14ac:dyDescent="0.25">
      <c r="B38" s="5"/>
      <c r="C38" s="9" t="s">
        <v>7</v>
      </c>
      <c r="D38" s="7" t="s">
        <v>0</v>
      </c>
      <c r="E38" s="27">
        <f>'Calculation Sheet'!C45</f>
        <v>500</v>
      </c>
      <c r="F38" s="8"/>
      <c r="H38" s="5"/>
      <c r="I38" s="9" t="s">
        <v>11</v>
      </c>
      <c r="J38" s="7" t="s">
        <v>0</v>
      </c>
      <c r="K38" s="27">
        <f>'Calculation Sheet'!C60</f>
        <v>1800</v>
      </c>
      <c r="L38" s="8"/>
    </row>
    <row r="39" spans="2:12" x14ac:dyDescent="0.25">
      <c r="B39" s="5"/>
      <c r="C39" s="9"/>
      <c r="D39" s="9"/>
      <c r="E39" s="7" t="s">
        <v>4</v>
      </c>
      <c r="F39" s="8"/>
      <c r="H39" s="5"/>
      <c r="I39" s="9"/>
      <c r="J39" s="9"/>
      <c r="K39" s="7" t="s">
        <v>37</v>
      </c>
      <c r="L39" s="8"/>
    </row>
    <row r="40" spans="2:12" x14ac:dyDescent="0.25">
      <c r="B40" s="5"/>
      <c r="C40" s="9" t="s">
        <v>8</v>
      </c>
      <c r="D40" s="7" t="s">
        <v>0</v>
      </c>
      <c r="E40" s="27">
        <f>'Calculation Sheet'!C49</f>
        <v>-2000</v>
      </c>
      <c r="F40" s="8"/>
      <c r="H40" s="5"/>
      <c r="I40" s="9" t="s">
        <v>12</v>
      </c>
      <c r="J40" s="7" t="s">
        <v>0</v>
      </c>
      <c r="K40" s="27">
        <f>'Calculation Sheet'!C64</f>
        <v>-1200</v>
      </c>
      <c r="L40" s="8"/>
    </row>
    <row r="41" spans="2:12" x14ac:dyDescent="0.25">
      <c r="B41" s="10"/>
      <c r="C41" s="11"/>
      <c r="D41" s="11"/>
      <c r="E41" s="11"/>
      <c r="F41" s="12"/>
      <c r="H41" s="10"/>
      <c r="I41" s="11"/>
      <c r="J41" s="11"/>
      <c r="K41" s="11"/>
      <c r="L41" s="12"/>
    </row>
    <row r="42" spans="2:12" x14ac:dyDescent="0.25"/>
    <row r="43" spans="2:12" x14ac:dyDescent="0.25"/>
    <row r="44" spans="2:12" x14ac:dyDescent="0.25">
      <c r="L44" s="24" t="s">
        <v>41</v>
      </c>
    </row>
    <row r="45" spans="2:12" x14ac:dyDescent="0.25">
      <c r="L45" s="24" t="s">
        <v>36</v>
      </c>
    </row>
    <row r="46" spans="2:12" x14ac:dyDescent="0.25"/>
    <row r="47" spans="2:12" hidden="1" x14ac:dyDescent="0.25"/>
    <row r="48" spans="2:12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</sheetData>
  <mergeCells count="1">
    <mergeCell ref="I7:I8"/>
  </mergeCells>
  <hyperlinks>
    <hyperlink ref="K4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7"/>
  <sheetViews>
    <sheetView topLeftCell="A46" zoomScale="120" zoomScaleNormal="120" workbookViewId="0">
      <selection activeCell="C56" sqref="C56"/>
    </sheetView>
  </sheetViews>
  <sheetFormatPr defaultColWidth="11" defaultRowHeight="15.75" x14ac:dyDescent="0.25"/>
  <cols>
    <col min="2" max="2" width="38.875" bestFit="1" customWidth="1"/>
    <col min="3" max="3" width="18.875" customWidth="1"/>
    <col min="5" max="5" width="38.625" bestFit="1" customWidth="1"/>
    <col min="6" max="6" width="13.875" bestFit="1" customWidth="1"/>
  </cols>
  <sheetData>
    <row r="2" spans="2:6" x14ac:dyDescent="0.25">
      <c r="B2" s="31" t="s">
        <v>42</v>
      </c>
      <c r="C2" s="25" t="s">
        <v>43</v>
      </c>
    </row>
    <row r="4" spans="2:6" x14ac:dyDescent="0.25">
      <c r="B4" s="13" t="s">
        <v>49</v>
      </c>
      <c r="E4" s="6" t="str">
        <f>B5</f>
        <v>Sales Value Variance</v>
      </c>
      <c r="F4" s="15">
        <f>C5</f>
        <v>-6950.0000000000064</v>
      </c>
    </row>
    <row r="5" spans="2:6" x14ac:dyDescent="0.25">
      <c r="B5" s="6" t="s">
        <v>44</v>
      </c>
      <c r="C5" s="32">
        <f>C10+C6</f>
        <v>-6950.0000000000064</v>
      </c>
      <c r="E5" s="9" t="str">
        <f>B6</f>
        <v>Sales Price Variance</v>
      </c>
      <c r="F5" s="15">
        <f>C6</f>
        <v>1849.9999999999934</v>
      </c>
    </row>
    <row r="6" spans="2:6" x14ac:dyDescent="0.25">
      <c r="B6" s="9" t="s">
        <v>45</v>
      </c>
      <c r="C6" s="32">
        <f>(C7-C8)*C9</f>
        <v>1849.9999999999934</v>
      </c>
      <c r="E6" s="9" t="str">
        <f>B10</f>
        <v>Sales Volume Variance</v>
      </c>
      <c r="F6" s="15">
        <f>C10</f>
        <v>-8800</v>
      </c>
    </row>
    <row r="7" spans="2:6" x14ac:dyDescent="0.25">
      <c r="B7" s="24" t="s">
        <v>15</v>
      </c>
      <c r="C7" s="25">
        <v>4.5</v>
      </c>
      <c r="E7" t="str">
        <f>B11</f>
        <v>Sales Mix Variance</v>
      </c>
      <c r="F7" s="15">
        <f>C11</f>
        <v>-2200</v>
      </c>
    </row>
    <row r="8" spans="2:6" x14ac:dyDescent="0.25">
      <c r="B8" s="24" t="s">
        <v>16</v>
      </c>
      <c r="C8" s="25">
        <v>4.4000000000000004</v>
      </c>
      <c r="E8" t="str">
        <f>B15</f>
        <v>Sales Quantity Variance</v>
      </c>
      <c r="F8" s="15">
        <f>C15</f>
        <v>-6600.0000000000009</v>
      </c>
    </row>
    <row r="9" spans="2:6" x14ac:dyDescent="0.25">
      <c r="B9" s="24" t="s">
        <v>50</v>
      </c>
      <c r="C9" s="16">
        <v>18500</v>
      </c>
      <c r="E9" t="str">
        <f>B22</f>
        <v>Direct Material Variance</v>
      </c>
      <c r="F9" s="15">
        <f>C22</f>
        <v>700.00000000000705</v>
      </c>
    </row>
    <row r="10" spans="2:6" x14ac:dyDescent="0.25">
      <c r="B10" s="9" t="s">
        <v>46</v>
      </c>
      <c r="C10" s="32">
        <f>C15+C11</f>
        <v>-8800</v>
      </c>
      <c r="E10" t="str">
        <f>B23</f>
        <v>Purchase Price Variance</v>
      </c>
      <c r="F10" s="15">
        <f>C23</f>
        <v>-1999.999999999993</v>
      </c>
    </row>
    <row r="11" spans="2:6" x14ac:dyDescent="0.25">
      <c r="B11" t="s">
        <v>47</v>
      </c>
      <c r="C11" s="32">
        <f>(C12-C13)*C14</f>
        <v>-2200</v>
      </c>
      <c r="E11" t="str">
        <f>B27</f>
        <v>Material Yield Variance</v>
      </c>
      <c r="F11" s="15">
        <f>C27</f>
        <v>2700</v>
      </c>
    </row>
    <row r="12" spans="2:6" x14ac:dyDescent="0.25">
      <c r="B12" s="24" t="s">
        <v>51</v>
      </c>
      <c r="C12" s="16">
        <v>18500</v>
      </c>
      <c r="E12" t="str">
        <f>B33</f>
        <v>Direct Labour Cost Variance</v>
      </c>
      <c r="F12" s="15">
        <f>C33</f>
        <v>-150.00000000000091</v>
      </c>
    </row>
    <row r="13" spans="2:6" x14ac:dyDescent="0.25">
      <c r="B13" s="24" t="s">
        <v>52</v>
      </c>
      <c r="C13" s="16">
        <v>19000</v>
      </c>
      <c r="E13" t="str">
        <f>B34</f>
        <v>Direct Labour Price Variance</v>
      </c>
      <c r="F13" s="15">
        <f>C34</f>
        <v>2749.9999999999991</v>
      </c>
    </row>
    <row r="14" spans="2:6" x14ac:dyDescent="0.25">
      <c r="B14" s="24" t="s">
        <v>53</v>
      </c>
      <c r="C14" s="25">
        <v>4.4000000000000004</v>
      </c>
      <c r="E14" t="str">
        <f>B38</f>
        <v>Direct Labour Quantity Variance</v>
      </c>
      <c r="F14" s="15">
        <f>C38</f>
        <v>-2900</v>
      </c>
    </row>
    <row r="15" spans="2:6" x14ac:dyDescent="0.25">
      <c r="B15" t="s">
        <v>48</v>
      </c>
      <c r="C15" s="32">
        <f>(C16-C17)*C18</f>
        <v>-6600.0000000000009</v>
      </c>
      <c r="E15" t="str">
        <f>B44</f>
        <v>Variable Production Overhead Variance</v>
      </c>
      <c r="F15" s="15">
        <f>C44</f>
        <v>-1500</v>
      </c>
    </row>
    <row r="16" spans="2:6" x14ac:dyDescent="0.25">
      <c r="B16" s="24" t="s">
        <v>52</v>
      </c>
      <c r="C16" s="16">
        <v>19000</v>
      </c>
      <c r="E16" t="str">
        <f>B45</f>
        <v>Variable Overhead Spending Variance</v>
      </c>
      <c r="F16" s="15">
        <f>C45</f>
        <v>500</v>
      </c>
    </row>
    <row r="17" spans="2:6" x14ac:dyDescent="0.25">
      <c r="B17" s="24" t="s">
        <v>54</v>
      </c>
      <c r="C17" s="16">
        <v>20500</v>
      </c>
      <c r="E17" t="str">
        <f>B49</f>
        <v>Variable Overhead Efficiency Variance</v>
      </c>
      <c r="F17" s="15">
        <f>C49</f>
        <v>-2000</v>
      </c>
    </row>
    <row r="18" spans="2:6" x14ac:dyDescent="0.25">
      <c r="B18" s="24" t="s">
        <v>53</v>
      </c>
      <c r="C18" s="25">
        <v>4.4000000000000004</v>
      </c>
      <c r="E18" t="str">
        <f>B56</f>
        <v>Fixed Overhead Expenditure Variance</v>
      </c>
      <c r="F18" s="15">
        <f>C56</f>
        <v>-500</v>
      </c>
    </row>
    <row r="19" spans="2:6" x14ac:dyDescent="0.25">
      <c r="E19" t="str">
        <f>B59</f>
        <v>Fixed Overhead Volume Variance</v>
      </c>
      <c r="F19" s="15">
        <f>C59</f>
        <v>600</v>
      </c>
    </row>
    <row r="20" spans="2:6" x14ac:dyDescent="0.25">
      <c r="E20" t="str">
        <f>B60</f>
        <v>Fixed Overhead Capacity Variance</v>
      </c>
      <c r="F20" s="15">
        <f>C60</f>
        <v>1800</v>
      </c>
    </row>
    <row r="21" spans="2:6" x14ac:dyDescent="0.25">
      <c r="B21" s="13" t="s">
        <v>13</v>
      </c>
      <c r="E21" t="str">
        <f>B64</f>
        <v>Fixed Overhead Efficiency Variance</v>
      </c>
      <c r="F21" s="15">
        <f>C64</f>
        <v>-1200</v>
      </c>
    </row>
    <row r="22" spans="2:6" x14ac:dyDescent="0.25">
      <c r="B22" s="6" t="s">
        <v>40</v>
      </c>
      <c r="C22" s="32">
        <f>C27+C23</f>
        <v>700.00000000000705</v>
      </c>
    </row>
    <row r="23" spans="2:6" x14ac:dyDescent="0.25">
      <c r="B23" s="9" t="s">
        <v>1</v>
      </c>
      <c r="C23" s="32">
        <f>(C25-C24)*C26</f>
        <v>-1999.999999999993</v>
      </c>
    </row>
    <row r="24" spans="2:6" x14ac:dyDescent="0.25">
      <c r="B24" s="14" t="s">
        <v>15</v>
      </c>
      <c r="C24" s="25">
        <v>2.8</v>
      </c>
      <c r="E24" s="29" t="str">
        <f>E21</f>
        <v>Fixed Overhead Efficiency Variance</v>
      </c>
      <c r="F24" s="30">
        <f>F21</f>
        <v>-1200</v>
      </c>
    </row>
    <row r="25" spans="2:6" x14ac:dyDescent="0.25">
      <c r="B25" s="14" t="s">
        <v>16</v>
      </c>
      <c r="C25" s="25">
        <v>2.7</v>
      </c>
      <c r="E25" s="29" t="str">
        <f>E20</f>
        <v>Fixed Overhead Capacity Variance</v>
      </c>
      <c r="F25" s="30">
        <f>F20</f>
        <v>1800</v>
      </c>
    </row>
    <row r="26" spans="2:6" x14ac:dyDescent="0.25">
      <c r="B26" s="14" t="s">
        <v>17</v>
      </c>
      <c r="C26" s="16">
        <v>20000</v>
      </c>
      <c r="E26" s="29" t="str">
        <f>E19</f>
        <v>Fixed Overhead Volume Variance</v>
      </c>
      <c r="F26" s="30">
        <f>F19</f>
        <v>600</v>
      </c>
    </row>
    <row r="27" spans="2:6" x14ac:dyDescent="0.25">
      <c r="B27" s="9" t="s">
        <v>2</v>
      </c>
      <c r="C27" s="32">
        <f>(C29-C28)*C30</f>
        <v>2700</v>
      </c>
      <c r="E27" s="29" t="str">
        <f>E18</f>
        <v>Fixed Overhead Expenditure Variance</v>
      </c>
      <c r="F27" s="30">
        <f>F18</f>
        <v>-500</v>
      </c>
    </row>
    <row r="28" spans="2:6" x14ac:dyDescent="0.25">
      <c r="B28" s="14" t="s">
        <v>18</v>
      </c>
      <c r="C28" s="16">
        <v>20000</v>
      </c>
      <c r="E28" s="29" t="str">
        <f>E17</f>
        <v>Variable Overhead Efficiency Variance</v>
      </c>
      <c r="F28" s="30">
        <f>F17</f>
        <v>-2000</v>
      </c>
    </row>
    <row r="29" spans="2:6" x14ac:dyDescent="0.25">
      <c r="B29" s="14" t="s">
        <v>19</v>
      </c>
      <c r="C29" s="16">
        <v>21000</v>
      </c>
      <c r="E29" s="29" t="str">
        <f>E16</f>
        <v>Variable Overhead Spending Variance</v>
      </c>
      <c r="F29" s="30">
        <f>F16</f>
        <v>500</v>
      </c>
    </row>
    <row r="30" spans="2:6" x14ac:dyDescent="0.25">
      <c r="B30" s="14" t="s">
        <v>20</v>
      </c>
      <c r="C30" s="25">
        <v>2.7</v>
      </c>
      <c r="E30" s="29" t="str">
        <f>E15</f>
        <v>Variable Production Overhead Variance</v>
      </c>
      <c r="F30" s="30">
        <f>F15</f>
        <v>-1500</v>
      </c>
    </row>
    <row r="31" spans="2:6" x14ac:dyDescent="0.25">
      <c r="E31" s="29" t="str">
        <f>E14</f>
        <v>Direct Labour Quantity Variance</v>
      </c>
      <c r="F31" s="30">
        <f>F14</f>
        <v>-2900</v>
      </c>
    </row>
    <row r="32" spans="2:6" x14ac:dyDescent="0.25">
      <c r="B32" s="13" t="s">
        <v>13</v>
      </c>
      <c r="E32" s="29" t="str">
        <f>E13</f>
        <v>Direct Labour Price Variance</v>
      </c>
      <c r="F32" s="30">
        <f>F13</f>
        <v>2749.9999999999991</v>
      </c>
    </row>
    <row r="33" spans="2:6" x14ac:dyDescent="0.25">
      <c r="B33" s="6" t="s">
        <v>39</v>
      </c>
      <c r="C33" s="32">
        <f>C38+C34</f>
        <v>-150.00000000000091</v>
      </c>
      <c r="E33" s="29" t="str">
        <f>E12</f>
        <v>Direct Labour Cost Variance</v>
      </c>
      <c r="F33" s="30">
        <f>F12</f>
        <v>-150.00000000000091</v>
      </c>
    </row>
    <row r="34" spans="2:6" x14ac:dyDescent="0.25">
      <c r="B34" s="9" t="s">
        <v>5</v>
      </c>
      <c r="C34" s="32">
        <f>(C35-C36)*C37</f>
        <v>2749.9999999999991</v>
      </c>
      <c r="E34" s="29" t="str">
        <f>E11</f>
        <v>Material Yield Variance</v>
      </c>
      <c r="F34" s="30">
        <f>F11</f>
        <v>2700</v>
      </c>
    </row>
    <row r="35" spans="2:6" x14ac:dyDescent="0.25">
      <c r="B35" s="14" t="s">
        <v>21</v>
      </c>
      <c r="C35" s="25">
        <v>14.5</v>
      </c>
      <c r="E35" s="29" t="str">
        <f>E10</f>
        <v>Purchase Price Variance</v>
      </c>
      <c r="F35" s="30">
        <f>F10</f>
        <v>-1999.999999999993</v>
      </c>
    </row>
    <row r="36" spans="2:6" x14ac:dyDescent="0.25">
      <c r="B36" s="14" t="s">
        <v>22</v>
      </c>
      <c r="C36" s="25">
        <v>13.4</v>
      </c>
      <c r="E36" s="29" t="str">
        <f>E9</f>
        <v>Direct Material Variance</v>
      </c>
      <c r="F36" s="30">
        <f>F9</f>
        <v>700.00000000000705</v>
      </c>
    </row>
    <row r="37" spans="2:6" x14ac:dyDescent="0.25">
      <c r="B37" s="14" t="s">
        <v>23</v>
      </c>
      <c r="C37" s="16">
        <v>2500</v>
      </c>
      <c r="E37" s="29" t="str">
        <f>E8</f>
        <v>Sales Quantity Variance</v>
      </c>
      <c r="F37" s="30">
        <f>F8</f>
        <v>-6600.0000000000009</v>
      </c>
    </row>
    <row r="38" spans="2:6" x14ac:dyDescent="0.25">
      <c r="B38" s="9" t="s">
        <v>6</v>
      </c>
      <c r="C38" s="32">
        <f>C39*(C40-C41)</f>
        <v>-2900</v>
      </c>
      <c r="E38" s="29" t="str">
        <f>E7</f>
        <v>Sales Mix Variance</v>
      </c>
      <c r="F38" s="30">
        <f>F7</f>
        <v>-2200</v>
      </c>
    </row>
    <row r="39" spans="2:6" x14ac:dyDescent="0.25">
      <c r="B39" s="14" t="s">
        <v>21</v>
      </c>
      <c r="C39" s="25">
        <v>14.5</v>
      </c>
      <c r="E39" s="29" t="str">
        <f>E6</f>
        <v>Sales Volume Variance</v>
      </c>
      <c r="F39" s="30">
        <f>F6</f>
        <v>-8800</v>
      </c>
    </row>
    <row r="40" spans="2:6" x14ac:dyDescent="0.25">
      <c r="B40" s="14" t="s">
        <v>24</v>
      </c>
      <c r="C40" s="16">
        <v>2300</v>
      </c>
      <c r="E40" s="29" t="str">
        <f>E5</f>
        <v>Sales Price Variance</v>
      </c>
      <c r="F40" s="30">
        <f>F5</f>
        <v>1849.9999999999934</v>
      </c>
    </row>
    <row r="41" spans="2:6" x14ac:dyDescent="0.25">
      <c r="B41" s="14" t="s">
        <v>23</v>
      </c>
      <c r="C41" s="16">
        <v>2500</v>
      </c>
      <c r="E41" s="29" t="str">
        <f>E4</f>
        <v>Sales Value Variance</v>
      </c>
      <c r="F41" s="30">
        <f>F4</f>
        <v>-6950.0000000000064</v>
      </c>
    </row>
    <row r="43" spans="2:6" x14ac:dyDescent="0.25">
      <c r="B43" s="13" t="s">
        <v>13</v>
      </c>
    </row>
    <row r="44" spans="2:6" x14ac:dyDescent="0.25">
      <c r="B44" s="6" t="s">
        <v>38</v>
      </c>
      <c r="C44" s="32">
        <f>C49+C45</f>
        <v>-1500</v>
      </c>
    </row>
    <row r="45" spans="2:6" x14ac:dyDescent="0.25">
      <c r="B45" s="9" t="s">
        <v>7</v>
      </c>
      <c r="C45" s="32">
        <f>(C47*C48)-C46</f>
        <v>500</v>
      </c>
    </row>
    <row r="46" spans="2:6" x14ac:dyDescent="0.25">
      <c r="B46" s="14" t="s">
        <v>25</v>
      </c>
      <c r="C46" s="16">
        <v>24500</v>
      </c>
    </row>
    <row r="47" spans="2:6" x14ac:dyDescent="0.25">
      <c r="B47" s="14" t="s">
        <v>23</v>
      </c>
      <c r="C47" s="16">
        <v>2500</v>
      </c>
    </row>
    <row r="48" spans="2:6" x14ac:dyDescent="0.25">
      <c r="B48" s="14" t="s">
        <v>26</v>
      </c>
      <c r="C48" s="25">
        <v>10</v>
      </c>
    </row>
    <row r="49" spans="2:5" x14ac:dyDescent="0.25">
      <c r="B49" s="9" t="s">
        <v>8</v>
      </c>
      <c r="C49" s="32">
        <f>(C51-C50)*C52</f>
        <v>-2000</v>
      </c>
    </row>
    <row r="50" spans="2:5" x14ac:dyDescent="0.25">
      <c r="B50" s="14" t="s">
        <v>23</v>
      </c>
      <c r="C50" s="16">
        <v>2500</v>
      </c>
    </row>
    <row r="51" spans="2:5" x14ac:dyDescent="0.25">
      <c r="B51" s="14" t="s">
        <v>24</v>
      </c>
      <c r="C51" s="16">
        <v>2300</v>
      </c>
    </row>
    <row r="52" spans="2:5" x14ac:dyDescent="0.25">
      <c r="B52" s="14" t="s">
        <v>26</v>
      </c>
      <c r="C52" s="25">
        <v>10</v>
      </c>
    </row>
    <row r="53" spans="2:5" x14ac:dyDescent="0.25">
      <c r="B53" s="9"/>
      <c r="C53" s="15"/>
    </row>
    <row r="54" spans="2:5" x14ac:dyDescent="0.25">
      <c r="C54" s="15"/>
    </row>
    <row r="55" spans="2:5" x14ac:dyDescent="0.25">
      <c r="B55" s="13" t="s">
        <v>14</v>
      </c>
      <c r="C55" s="15"/>
    </row>
    <row r="56" spans="2:5" x14ac:dyDescent="0.25">
      <c r="B56" s="6" t="s">
        <v>9</v>
      </c>
      <c r="C56" s="32">
        <f>C58-C57</f>
        <v>-500</v>
      </c>
      <c r="D56" t="s">
        <v>57</v>
      </c>
    </row>
    <row r="57" spans="2:5" x14ac:dyDescent="0.25">
      <c r="B57" s="14" t="s">
        <v>28</v>
      </c>
      <c r="C57" s="16">
        <v>15000</v>
      </c>
    </row>
    <row r="58" spans="2:5" x14ac:dyDescent="0.25">
      <c r="B58" s="14" t="s">
        <v>27</v>
      </c>
      <c r="C58" s="16">
        <v>14500</v>
      </c>
      <c r="E58" s="37"/>
    </row>
    <row r="59" spans="2:5" x14ac:dyDescent="0.25">
      <c r="B59" s="6" t="s">
        <v>10</v>
      </c>
      <c r="C59" s="32">
        <f>C60+C64</f>
        <v>600</v>
      </c>
    </row>
    <row r="60" spans="2:5" x14ac:dyDescent="0.25">
      <c r="B60" s="9" t="s">
        <v>11</v>
      </c>
      <c r="C60" s="32">
        <f>-(C61-C62)*C63</f>
        <v>1800</v>
      </c>
      <c r="D60" t="s">
        <v>56</v>
      </c>
    </row>
    <row r="61" spans="2:5" x14ac:dyDescent="0.25">
      <c r="B61" s="17" t="s">
        <v>29</v>
      </c>
      <c r="C61" s="16">
        <v>2200</v>
      </c>
    </row>
    <row r="62" spans="2:5" x14ac:dyDescent="0.25">
      <c r="B62" s="17" t="s">
        <v>30</v>
      </c>
      <c r="C62" s="16">
        <v>2500</v>
      </c>
    </row>
    <row r="63" spans="2:5" x14ac:dyDescent="0.25">
      <c r="B63" s="17" t="s">
        <v>31</v>
      </c>
      <c r="C63" s="25">
        <v>6</v>
      </c>
    </row>
    <row r="64" spans="2:5" x14ac:dyDescent="0.25">
      <c r="B64" s="9" t="s">
        <v>12</v>
      </c>
      <c r="C64" s="32">
        <f>(C65-C66)*C67</f>
        <v>-1200</v>
      </c>
      <c r="D64" t="s">
        <v>57</v>
      </c>
    </row>
    <row r="65" spans="2:3" x14ac:dyDescent="0.25">
      <c r="B65" s="14" t="s">
        <v>32</v>
      </c>
      <c r="C65" s="16">
        <v>2300</v>
      </c>
    </row>
    <row r="66" spans="2:3" x14ac:dyDescent="0.25">
      <c r="B66" s="14" t="s">
        <v>30</v>
      </c>
      <c r="C66" s="16">
        <v>2500</v>
      </c>
    </row>
    <row r="67" spans="2:3" x14ac:dyDescent="0.25">
      <c r="B67" s="14" t="s">
        <v>31</v>
      </c>
      <c r="C67" s="25">
        <v>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7A52F5-2779-4BA5-AB6B-AAEAD4D12A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B889F8-4A52-4DE4-AE67-06D0A505AB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38DA4B-9A11-4B99-B55B-803945C1A647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210a6c26-33a8-4c30-9028-1a854218d472"/>
    <ds:schemaRef ds:uri="7b38f2a3-aa4f-459a-96a7-609069baf88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Calculation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Dobromir Dikov</cp:lastModifiedBy>
  <dcterms:created xsi:type="dcterms:W3CDTF">2019-06-16T07:52:21Z</dcterms:created>
  <dcterms:modified xsi:type="dcterms:W3CDTF">2019-06-28T12:41:42Z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