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https://mainacreatures.sharepoint.com/sites/MainaCreatures/Shared Documents/General/5. Blog Posts/Cost-Volume-Profit/"/>
    </mc:Choice>
  </mc:AlternateContent>
  <xr:revisionPtr revIDLastSave="324" documentId="11_9E1313996CE07C2A0F0F19C5A4547724807DEFA8" xr6:coauthVersionLast="43" xr6:coauthVersionMax="43" xr10:uidLastSave="{B3C42D15-5994-4811-BF4D-F7B4A962DFC3}"/>
  <bookViews>
    <workbookView xWindow="-120" yWindow="-120" windowWidth="29040" windowHeight="15990" xr2:uid="{00000000-000D-0000-FFFF-FFFF00000000}"/>
  </bookViews>
  <sheets>
    <sheet name="CVP Analysi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43" i="1" l="1"/>
  <c r="B23" i="1" l="1"/>
  <c r="J17" i="1"/>
  <c r="J16" i="1"/>
  <c r="J15" i="1"/>
  <c r="I17" i="1"/>
  <c r="I16" i="1"/>
  <c r="I15" i="1"/>
  <c r="H17" i="1"/>
  <c r="H16" i="1"/>
  <c r="H15" i="1"/>
  <c r="G17" i="1"/>
  <c r="G16" i="1"/>
  <c r="G15" i="1"/>
  <c r="F17" i="1"/>
  <c r="F16" i="1"/>
  <c r="F15" i="1"/>
  <c r="E17" i="1"/>
  <c r="E16" i="1"/>
  <c r="E15" i="1"/>
  <c r="D17" i="1"/>
  <c r="D16" i="1"/>
  <c r="D15" i="1"/>
  <c r="C17" i="1"/>
  <c r="C16" i="1"/>
  <c r="C15" i="1"/>
  <c r="B21" i="1" l="1"/>
  <c r="B25" i="1" s="1"/>
  <c r="B41" i="1"/>
  <c r="B22" i="1"/>
  <c r="H18" i="1"/>
  <c r="J18" i="1"/>
  <c r="I18" i="1"/>
  <c r="D18" i="1"/>
  <c r="C18" i="1"/>
  <c r="G18" i="1"/>
  <c r="F18" i="1"/>
  <c r="E18" i="1"/>
  <c r="H40" i="1" l="1"/>
  <c r="H39" i="1"/>
  <c r="H41" i="1" s="1"/>
  <c r="H44" i="1" s="1"/>
  <c r="H46" i="1" l="1"/>
  <c r="H47" i="1"/>
</calcChain>
</file>

<file path=xl/sharedStrings.xml><?xml version="1.0" encoding="utf-8"?>
<sst xmlns="http://schemas.openxmlformats.org/spreadsheetml/2006/main" count="160" uniqueCount="30">
  <si>
    <t>Magnimetrics.com</t>
  </si>
  <si>
    <t>Magnimetrics takes no responsibility for any losses that may arise from using the information within this file</t>
  </si>
  <si>
    <t>CVP Analysis Template</t>
  </si>
  <si>
    <r>
      <t xml:space="preserve">CVP Analysis Template prepared by </t>
    </r>
    <r>
      <rPr>
        <b/>
        <i/>
        <sz val="11"/>
        <color theme="1"/>
        <rFont val="Calibri"/>
        <family val="2"/>
        <charset val="204"/>
        <scheme val="minor"/>
      </rPr>
      <t>Magnimetrics</t>
    </r>
  </si>
  <si>
    <t>CVP Graph</t>
  </si>
  <si>
    <t>CVP Assumptions</t>
  </si>
  <si>
    <t>Sales price per item</t>
  </si>
  <si>
    <t>Total fixed costs</t>
  </si>
  <si>
    <t>Variable costs per item</t>
  </si>
  <si>
    <t>Units</t>
  </si>
  <si>
    <t>Sales</t>
  </si>
  <si>
    <t>Fixed costs</t>
  </si>
  <si>
    <t>Variable costs</t>
  </si>
  <si>
    <t>Total costs</t>
  </si>
  <si>
    <t>CM per unit</t>
  </si>
  <si>
    <t>Break-even units</t>
  </si>
  <si>
    <t>Break-even sales</t>
  </si>
  <si>
    <t>BEP H axis</t>
  </si>
  <si>
    <t>CVP Calculation at varying volume levels</t>
  </si>
  <si>
    <t>Contribution Income Statement</t>
  </si>
  <si>
    <t>Variable Costs</t>
  </si>
  <si>
    <t>Contribution Margin</t>
  </si>
  <si>
    <t>Fixed Costs</t>
  </si>
  <si>
    <t>Pre-tax income</t>
  </si>
  <si>
    <t>Income tax</t>
  </si>
  <si>
    <t>Net Income</t>
  </si>
  <si>
    <t>Break-even volume</t>
  </si>
  <si>
    <t>Targeted Pre-tax Income</t>
  </si>
  <si>
    <t>Assumptions:</t>
  </si>
  <si>
    <t>Calculated as proportion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</si>
</sst>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л_в_._-;\-* #,##0.00\ _л_в_._-;_-* &quot;-&quot;??\ _л_в_._-;_-@_-"/>
    <numFmt numFmtId="165" formatCode="_-* #,##0\ _л_в_._-;\-* #,##0\ _л_в_._-;_-* &quot;-&quot;??\ _л_в_._-;_-@_-"/>
    <numFmt numFmtId="166" formatCode="#,##0;\(#,##0\)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 tint="0.34998626667073579"/>
      <name val="Calibri"/>
      <family val="2"/>
      <charset val="204"/>
      <scheme val="minor"/>
    </font>
    <font>
      <b/>
      <sz val="36"/>
      <color theme="4" tint="-0.499984740745262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3F3F76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4"/>
      <color theme="1"/>
      <name val="Calibri"/>
      <family val="2"/>
      <charset val="204"/>
      <scheme val="minor"/>
    </font>
    <font>
      <sz val="11"/>
      <color rgb="FF3F3F76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0" fontId="7" fillId="4" borderId="3" applyNumberFormat="0" applyAlignment="0" applyProtection="0"/>
    <xf numFmtId="0" fontId="10" fillId="3" borderId="2" applyNumberFormat="0" applyAlignment="0" applyProtection="0"/>
    <xf numFmtId="0" fontId="11" fillId="4" borderId="2" applyNumberFormat="0" applyAlignment="0" applyProtection="0"/>
  </cellStyleXfs>
  <cellXfs count="27">
    <xf numFmtId="0" fontId="0" fillId="0" borderId="0" xfId="0"/>
    <xf numFmtId="0" fontId="3" fillId="0" borderId="0" xfId="0" applyFont="1"/>
    <xf numFmtId="0" fontId="0" fillId="2" borderId="0" xfId="0" applyFill="1"/>
    <xf numFmtId="0" fontId="0" fillId="2" borderId="1" xfId="0" applyFill="1" applyBorder="1"/>
    <xf numFmtId="0" fontId="4" fillId="2" borderId="0" xfId="0" applyFont="1" applyFill="1" applyBorder="1" applyAlignment="1">
      <alignment vertical="center"/>
    </xf>
    <xf numFmtId="0" fontId="0" fillId="2" borderId="1" xfId="0" applyFill="1" applyBorder="1" applyAlignment="1">
      <alignment horizontal="right"/>
    </xf>
    <xf numFmtId="0" fontId="0" fillId="0" borderId="0" xfId="0" applyAlignment="1">
      <alignment horizontal="right"/>
    </xf>
    <xf numFmtId="0" fontId="6" fillId="0" borderId="0" xfId="0" applyFont="1"/>
    <xf numFmtId="165" fontId="0" fillId="0" borderId="0" xfId="1" applyNumberFormat="1" applyFont="1"/>
    <xf numFmtId="0" fontId="1" fillId="0" borderId="0" xfId="0" applyFont="1"/>
    <xf numFmtId="165" fontId="0" fillId="0" borderId="0" xfId="0" applyNumberFormat="1"/>
    <xf numFmtId="164" fontId="8" fillId="4" borderId="2" xfId="1" applyFont="1" applyFill="1" applyBorder="1"/>
    <xf numFmtId="165" fontId="8" fillId="4" borderId="2" xfId="1" applyNumberFormat="1" applyFont="1" applyFill="1" applyBorder="1"/>
    <xf numFmtId="164" fontId="7" fillId="4" borderId="3" xfId="2" applyNumberFormat="1"/>
    <xf numFmtId="165" fontId="9" fillId="3" borderId="2" xfId="1" applyNumberFormat="1" applyFont="1" applyFill="1" applyBorder="1"/>
    <xf numFmtId="164" fontId="9" fillId="3" borderId="2" xfId="1" applyNumberFormat="1" applyFont="1" applyFill="1" applyBorder="1"/>
    <xf numFmtId="0" fontId="12" fillId="0" borderId="0" xfId="0" applyFont="1"/>
    <xf numFmtId="0" fontId="13" fillId="0" borderId="0" xfId="0" applyFont="1"/>
    <xf numFmtId="0" fontId="14" fillId="0" borderId="0" xfId="0" applyFont="1"/>
    <xf numFmtId="165" fontId="8" fillId="4" borderId="2" xfId="4" applyNumberFormat="1" applyFont="1"/>
    <xf numFmtId="165" fontId="15" fillId="3" borderId="2" xfId="3" applyNumberFormat="1" applyFont="1"/>
    <xf numFmtId="0" fontId="0" fillId="5" borderId="0" xfId="0" applyFill="1"/>
    <xf numFmtId="166" fontId="0" fillId="5" borderId="0" xfId="1" applyNumberFormat="1" applyFont="1" applyFill="1"/>
    <xf numFmtId="0" fontId="12" fillId="5" borderId="0" xfId="0" applyFont="1" applyFill="1"/>
    <xf numFmtId="166" fontId="0" fillId="5" borderId="5" xfId="1" applyNumberFormat="1" applyFont="1" applyFill="1" applyBorder="1"/>
    <xf numFmtId="166" fontId="0" fillId="5" borderId="4" xfId="1" applyNumberFormat="1" applyFont="1" applyFill="1" applyBorder="1"/>
    <xf numFmtId="0" fontId="16" fillId="0" borderId="0" xfId="0" applyFont="1"/>
  </cellXfs>
  <cellStyles count="5">
    <cellStyle name="Calculation" xfId="4" builtinId="22"/>
    <cellStyle name="Comma" xfId="1" builtinId="3"/>
    <cellStyle name="Input" xfId="3" builtinId="20"/>
    <cellStyle name="Normal" xfId="0" builtinId="0"/>
    <cellStyle name="Output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'CVP Analysis'!$B$11</c:f>
          <c:strCache>
            <c:ptCount val="1"/>
            <c:pt idx="0">
              <c:v>CVP Graph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'CVP Analysis'!$B$15</c:f>
              <c:strCache>
                <c:ptCount val="1"/>
                <c:pt idx="0">
                  <c:v>Sales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'CVP Analysis'!$C$14:$J$14</c:f>
              <c:numCache>
                <c:formatCode>_-* #,##0\ _л_в_._-;\-* #,##0\ _л_в_._-;_-* "-"??\ _л_в_._-;_-@_-</c:formatCode>
                <c:ptCount val="8"/>
                <c:pt idx="0">
                  <c:v>0</c:v>
                </c:pt>
                <c:pt idx="1">
                  <c:v>10000</c:v>
                </c:pt>
                <c:pt idx="2">
                  <c:v>20000</c:v>
                </c:pt>
                <c:pt idx="3">
                  <c:v>30000</c:v>
                </c:pt>
                <c:pt idx="4">
                  <c:v>40000</c:v>
                </c:pt>
                <c:pt idx="5">
                  <c:v>50000</c:v>
                </c:pt>
                <c:pt idx="6">
                  <c:v>60000</c:v>
                </c:pt>
                <c:pt idx="7">
                  <c:v>70000</c:v>
                </c:pt>
              </c:numCache>
            </c:numRef>
          </c:cat>
          <c:val>
            <c:numRef>
              <c:f>'CVP Analysis'!$C$15:$J$15</c:f>
              <c:numCache>
                <c:formatCode>_-* #,##0\ _л_в_._-;\-* #,##0\ _л_в_._-;_-* "-"??\ _л_в_._-;_-@_-</c:formatCode>
                <c:ptCount val="8"/>
                <c:pt idx="0">
                  <c:v>0</c:v>
                </c:pt>
                <c:pt idx="1">
                  <c:v>40000</c:v>
                </c:pt>
                <c:pt idx="2">
                  <c:v>80000</c:v>
                </c:pt>
                <c:pt idx="3">
                  <c:v>120000</c:v>
                </c:pt>
                <c:pt idx="4">
                  <c:v>160000</c:v>
                </c:pt>
                <c:pt idx="5">
                  <c:v>200000</c:v>
                </c:pt>
                <c:pt idx="6">
                  <c:v>240000</c:v>
                </c:pt>
                <c:pt idx="7">
                  <c:v>280000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F9-4CE6-9CF6-BF78FEF9A784}"/>
            </c:ext>
          </c:extLst>
        </c:ser>
        <c:ser>
          <c:idx val="1"/>
          <c:order val="1"/>
          <c:tx>
            <c:strRef>
              <c:f>'CVP Analysis'!$B$16</c:f>
              <c:strCache>
                <c:ptCount val="1"/>
                <c:pt idx="0">
                  <c:v>Fixed costs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'CVP Analysis'!$C$14:$J$14</c:f>
              <c:numCache>
                <c:formatCode>_-* #,##0\ _л_в_._-;\-* #,##0\ _л_в_._-;_-* "-"??\ _л_в_._-;_-@_-</c:formatCode>
                <c:ptCount val="8"/>
                <c:pt idx="0">
                  <c:v>0</c:v>
                </c:pt>
                <c:pt idx="1">
                  <c:v>10000</c:v>
                </c:pt>
                <c:pt idx="2">
                  <c:v>20000</c:v>
                </c:pt>
                <c:pt idx="3">
                  <c:v>30000</c:v>
                </c:pt>
                <c:pt idx="4">
                  <c:v>40000</c:v>
                </c:pt>
                <c:pt idx="5">
                  <c:v>50000</c:v>
                </c:pt>
                <c:pt idx="6">
                  <c:v>60000</c:v>
                </c:pt>
                <c:pt idx="7">
                  <c:v>70000</c:v>
                </c:pt>
              </c:numCache>
            </c:numRef>
          </c:cat>
          <c:val>
            <c:numRef>
              <c:f>'CVP Analysis'!$C$16:$J$16</c:f>
              <c:numCache>
                <c:formatCode>_-* #,##0\ _л_в_._-;\-* #,##0\ _л_в_._-;_-* "-"??\ _л_в_._-;_-@_-</c:formatCode>
                <c:ptCount val="8"/>
                <c:pt idx="0">
                  <c:v>100000</c:v>
                </c:pt>
                <c:pt idx="1">
                  <c:v>100000</c:v>
                </c:pt>
                <c:pt idx="2">
                  <c:v>100000</c:v>
                </c:pt>
                <c:pt idx="3">
                  <c:v>100000</c:v>
                </c:pt>
                <c:pt idx="4">
                  <c:v>100000</c:v>
                </c:pt>
                <c:pt idx="5">
                  <c:v>100000</c:v>
                </c:pt>
                <c:pt idx="6">
                  <c:v>100000</c:v>
                </c:pt>
                <c:pt idx="7">
                  <c:v>100000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3F9-4CE6-9CF6-BF78FEF9A784}"/>
            </c:ext>
          </c:extLst>
        </c:ser>
        <c:ser>
          <c:idx val="2"/>
          <c:order val="2"/>
          <c:tx>
            <c:strRef>
              <c:f>'CVP Analysis'!$B$17</c:f>
              <c:strCache>
                <c:ptCount val="1"/>
                <c:pt idx="0">
                  <c:v>Variable costs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'CVP Analysis'!$C$14:$J$14</c:f>
              <c:numCache>
                <c:formatCode>_-* #,##0\ _л_в_._-;\-* #,##0\ _л_в_._-;_-* "-"??\ _л_в_._-;_-@_-</c:formatCode>
                <c:ptCount val="8"/>
                <c:pt idx="0">
                  <c:v>0</c:v>
                </c:pt>
                <c:pt idx="1">
                  <c:v>10000</c:v>
                </c:pt>
                <c:pt idx="2">
                  <c:v>20000</c:v>
                </c:pt>
                <c:pt idx="3">
                  <c:v>30000</c:v>
                </c:pt>
                <c:pt idx="4">
                  <c:v>40000</c:v>
                </c:pt>
                <c:pt idx="5">
                  <c:v>50000</c:v>
                </c:pt>
                <c:pt idx="6">
                  <c:v>60000</c:v>
                </c:pt>
                <c:pt idx="7">
                  <c:v>70000</c:v>
                </c:pt>
              </c:numCache>
            </c:numRef>
          </c:cat>
          <c:val>
            <c:numRef>
              <c:f>'CVP Analysis'!$C$17:$J$17</c:f>
              <c:numCache>
                <c:formatCode>_-* #,##0\ _л_в_._-;\-* #,##0\ _л_в_._-;_-* "-"??\ _л_в_._-;_-@_-</c:formatCode>
                <c:ptCount val="8"/>
                <c:pt idx="0">
                  <c:v>0</c:v>
                </c:pt>
                <c:pt idx="1">
                  <c:v>22000</c:v>
                </c:pt>
                <c:pt idx="2">
                  <c:v>44000</c:v>
                </c:pt>
                <c:pt idx="3">
                  <c:v>66000</c:v>
                </c:pt>
                <c:pt idx="4">
                  <c:v>88000</c:v>
                </c:pt>
                <c:pt idx="5">
                  <c:v>110000.00000000001</c:v>
                </c:pt>
                <c:pt idx="6">
                  <c:v>132000</c:v>
                </c:pt>
                <c:pt idx="7">
                  <c:v>154000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3F9-4CE6-9CF6-BF78FEF9A784}"/>
            </c:ext>
          </c:extLst>
        </c:ser>
        <c:ser>
          <c:idx val="3"/>
          <c:order val="3"/>
          <c:tx>
            <c:strRef>
              <c:f>'CVP Analysis'!$B$18</c:f>
              <c:strCache>
                <c:ptCount val="1"/>
                <c:pt idx="0">
                  <c:v>Total costs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'CVP Analysis'!$C$14:$J$14</c:f>
              <c:numCache>
                <c:formatCode>_-* #,##0\ _л_в_._-;\-* #,##0\ _л_в_._-;_-* "-"??\ _л_в_._-;_-@_-</c:formatCode>
                <c:ptCount val="8"/>
                <c:pt idx="0">
                  <c:v>0</c:v>
                </c:pt>
                <c:pt idx="1">
                  <c:v>10000</c:v>
                </c:pt>
                <c:pt idx="2">
                  <c:v>20000</c:v>
                </c:pt>
                <c:pt idx="3">
                  <c:v>30000</c:v>
                </c:pt>
                <c:pt idx="4">
                  <c:v>40000</c:v>
                </c:pt>
                <c:pt idx="5">
                  <c:v>50000</c:v>
                </c:pt>
                <c:pt idx="6">
                  <c:v>60000</c:v>
                </c:pt>
                <c:pt idx="7">
                  <c:v>70000</c:v>
                </c:pt>
              </c:numCache>
            </c:numRef>
          </c:cat>
          <c:val>
            <c:numRef>
              <c:f>'CVP Analysis'!$C$18:$J$18</c:f>
              <c:numCache>
                <c:formatCode>_-* #,##0\ _л_в_._-;\-* #,##0\ _л_в_._-;_-* "-"??\ _л_в_._-;_-@_-</c:formatCode>
                <c:ptCount val="8"/>
                <c:pt idx="0">
                  <c:v>100000</c:v>
                </c:pt>
                <c:pt idx="1">
                  <c:v>122000</c:v>
                </c:pt>
                <c:pt idx="2">
                  <c:v>144000</c:v>
                </c:pt>
                <c:pt idx="3">
                  <c:v>166000</c:v>
                </c:pt>
                <c:pt idx="4">
                  <c:v>188000</c:v>
                </c:pt>
                <c:pt idx="5">
                  <c:v>210000</c:v>
                </c:pt>
                <c:pt idx="6">
                  <c:v>232000</c:v>
                </c:pt>
                <c:pt idx="7">
                  <c:v>254000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3F9-4CE6-9CF6-BF78FEF9A7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3966239"/>
        <c:axId val="866110575"/>
      </c:lineChart>
      <c:scatterChart>
        <c:scatterStyle val="lineMarker"/>
        <c:varyColors val="0"/>
        <c:ser>
          <c:idx val="4"/>
          <c:order val="4"/>
          <c:tx>
            <c:v>BEP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'CVP Analysis'!$B$25</c:f>
              <c:numCache>
                <c:formatCode>_-* #,##0.00\ _л_в_._-;\-* #,##0.00\ _л_в_._-;_-* "-"??\ _л_в_._-;_-@_-</c:formatCode>
                <c:ptCount val="1"/>
                <c:pt idx="0">
                  <c:v>6.5555555555555562</c:v>
                </c:pt>
              </c:numCache>
            </c:numRef>
          </c:xVal>
          <c:yVal>
            <c:numRef>
              <c:f>'CVP Analysis'!$B$22</c:f>
              <c:numCache>
                <c:formatCode>_-* #,##0\ _л_в_._-;\-* #,##0\ _л_в_._-;_-* "-"??\ _л_в_._-;_-@_-</c:formatCode>
                <c:ptCount val="1"/>
                <c:pt idx="0">
                  <c:v>222222.22222222225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A3F9-4CE6-9CF6-BF78FEF9A7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63966239"/>
        <c:axId val="866110575"/>
      </c:scatterChart>
      <c:catAx>
        <c:axId val="863966239"/>
        <c:scaling>
          <c:orientation val="minMax"/>
        </c:scaling>
        <c:delete val="0"/>
        <c:axPos val="b"/>
        <c:numFmt formatCode="_-* #,##0\ _л_в_._-;\-* #,##0\ _л_в_._-;_-* &quot;-&quot;??\ _л_в_._-;_-@_-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66110575"/>
        <c:crosses val="autoZero"/>
        <c:auto val="1"/>
        <c:lblAlgn val="ctr"/>
        <c:lblOffset val="100"/>
        <c:noMultiLvlLbl val="0"/>
      </c:catAx>
      <c:valAx>
        <c:axId val="8661105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л_в_._-;\-* #,##0\ _л_в_._-;_-* &quot;-&quot;??\ _л_в_.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63966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1.png"/><Relationship Id="rId1" Type="http://schemas.openxmlformats.org/officeDocument/2006/relationships/hyperlink" Target="https://magnimetrics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407986</xdr:colOff>
      <xdr:row>0</xdr:row>
      <xdr:rowOff>145945</xdr:rowOff>
    </xdr:from>
    <xdr:to>
      <xdr:col>10</xdr:col>
      <xdr:colOff>1260082</xdr:colOff>
      <xdr:row>1</xdr:row>
      <xdr:rowOff>815854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70549" y="145945"/>
          <a:ext cx="852096" cy="860409"/>
        </a:xfrm>
        <a:prstGeom prst="rect">
          <a:avLst/>
        </a:prstGeom>
      </xdr:spPr>
    </xdr:pic>
    <xdr:clientData/>
  </xdr:twoCellAnchor>
  <xdr:twoCellAnchor>
    <xdr:from>
      <xdr:col>4</xdr:col>
      <xdr:colOff>127000</xdr:colOff>
      <xdr:row>19</xdr:row>
      <xdr:rowOff>93662</xdr:rowOff>
    </xdr:from>
    <xdr:to>
      <xdr:col>9</xdr:col>
      <xdr:colOff>536575</xdr:colOff>
      <xdr:row>33</xdr:row>
      <xdr:rowOff>169862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4F3DF433-F347-457E-A763-9F66DA25BE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agnimetric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2"/>
  <sheetViews>
    <sheetView showGridLines="0" tabSelected="1" topLeftCell="A9" zoomScaleNormal="100" workbookViewId="0">
      <selection activeCell="B26" sqref="B26"/>
    </sheetView>
  </sheetViews>
  <sheetFormatPr defaultColWidth="0" defaultRowHeight="15" zeroHeight="1" x14ac:dyDescent="0.25"/>
  <cols>
    <col min="1" max="1" width="3.140625" customWidth="1"/>
    <col min="2" max="2" width="16.140625" customWidth="1"/>
    <col min="3" max="3" width="12.42578125" customWidth="1"/>
    <col min="4" max="4" width="13.7109375" customWidth="1"/>
    <col min="5" max="7" width="12.42578125" customWidth="1"/>
    <col min="8" max="8" width="14.85546875" customWidth="1"/>
    <col min="9" max="10" width="12.42578125" customWidth="1"/>
    <col min="11" max="11" width="20.7109375" customWidth="1"/>
    <col min="12" max="12" width="2.42578125" customWidth="1"/>
    <col min="13" max="13" width="0" hidden="1" customWidth="1"/>
    <col min="14" max="16384" width="9.140625" hidden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66.75" customHeight="1" x14ac:dyDescent="0.25">
      <c r="A2" s="2"/>
      <c r="B2" s="4" t="s">
        <v>2</v>
      </c>
      <c r="C2" s="4"/>
      <c r="D2" s="4"/>
      <c r="E2" s="4"/>
      <c r="F2" s="4"/>
      <c r="G2" s="4"/>
      <c r="H2" s="4"/>
      <c r="I2" s="4"/>
      <c r="J2" s="4"/>
      <c r="K2" s="4"/>
      <c r="L2" s="2"/>
    </row>
    <row r="3" spans="1:12" ht="18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5" t="s">
        <v>0</v>
      </c>
      <c r="L3" s="3"/>
    </row>
    <row r="4" spans="1:12" x14ac:dyDescent="0.25"/>
    <row r="5" spans="1:12" ht="15" customHeight="1" x14ac:dyDescent="0.3">
      <c r="B5" s="18" t="s">
        <v>5</v>
      </c>
    </row>
    <row r="6" spans="1:12" x14ac:dyDescent="0.25"/>
    <row r="7" spans="1:12" x14ac:dyDescent="0.25">
      <c r="B7" s="14">
        <v>100000</v>
      </c>
      <c r="C7" s="9" t="s">
        <v>7</v>
      </c>
    </row>
    <row r="8" spans="1:12" x14ac:dyDescent="0.25">
      <c r="B8" s="15">
        <v>2.2000000000000002</v>
      </c>
      <c r="C8" s="9" t="s">
        <v>8</v>
      </c>
    </row>
    <row r="9" spans="1:12" x14ac:dyDescent="0.25">
      <c r="B9" s="15">
        <v>4</v>
      </c>
      <c r="C9" s="9" t="s">
        <v>6</v>
      </c>
    </row>
    <row r="10" spans="1:12" x14ac:dyDescent="0.25"/>
    <row r="11" spans="1:12" ht="18.75" x14ac:dyDescent="0.3">
      <c r="B11" s="18" t="s">
        <v>4</v>
      </c>
    </row>
    <row r="12" spans="1:12" x14ac:dyDescent="0.25">
      <c r="B12" s="7"/>
    </row>
    <row r="13" spans="1:12" x14ac:dyDescent="0.25">
      <c r="B13" s="17" t="s">
        <v>18</v>
      </c>
    </row>
    <row r="14" spans="1:12" x14ac:dyDescent="0.25">
      <c r="B14" s="16" t="s">
        <v>9</v>
      </c>
      <c r="C14" s="8">
        <v>0</v>
      </c>
      <c r="D14" s="8">
        <v>10000</v>
      </c>
      <c r="E14" s="8">
        <v>20000</v>
      </c>
      <c r="F14" s="8">
        <v>30000</v>
      </c>
      <c r="G14" s="8">
        <v>40000</v>
      </c>
      <c r="H14" s="8">
        <v>50000</v>
      </c>
      <c r="I14" s="8">
        <v>60000</v>
      </c>
      <c r="J14" s="8">
        <v>70000</v>
      </c>
    </row>
    <row r="15" spans="1:12" x14ac:dyDescent="0.25">
      <c r="B15" s="16" t="s">
        <v>10</v>
      </c>
      <c r="C15" s="8">
        <f t="shared" ref="C15:J15" si="0">C14*$B$9</f>
        <v>0</v>
      </c>
      <c r="D15" s="8">
        <f t="shared" si="0"/>
        <v>40000</v>
      </c>
      <c r="E15" s="8">
        <f t="shared" si="0"/>
        <v>80000</v>
      </c>
      <c r="F15" s="8">
        <f t="shared" si="0"/>
        <v>120000</v>
      </c>
      <c r="G15" s="8">
        <f t="shared" si="0"/>
        <v>160000</v>
      </c>
      <c r="H15" s="8">
        <f t="shared" si="0"/>
        <v>200000</v>
      </c>
      <c r="I15" s="8">
        <f t="shared" si="0"/>
        <v>240000</v>
      </c>
      <c r="J15" s="8">
        <f t="shared" si="0"/>
        <v>280000</v>
      </c>
    </row>
    <row r="16" spans="1:12" x14ac:dyDescent="0.25">
      <c r="B16" s="16" t="s">
        <v>11</v>
      </c>
      <c r="C16" s="10">
        <f t="shared" ref="C16:J16" si="1">$B$7</f>
        <v>100000</v>
      </c>
      <c r="D16" s="10">
        <f t="shared" si="1"/>
        <v>100000</v>
      </c>
      <c r="E16" s="10">
        <f t="shared" si="1"/>
        <v>100000</v>
      </c>
      <c r="F16" s="10">
        <f t="shared" si="1"/>
        <v>100000</v>
      </c>
      <c r="G16" s="10">
        <f t="shared" si="1"/>
        <v>100000</v>
      </c>
      <c r="H16" s="10">
        <f t="shared" si="1"/>
        <v>100000</v>
      </c>
      <c r="I16" s="10">
        <f t="shared" si="1"/>
        <v>100000</v>
      </c>
      <c r="J16" s="10">
        <f t="shared" si="1"/>
        <v>100000</v>
      </c>
    </row>
    <row r="17" spans="2:10" x14ac:dyDescent="0.25">
      <c r="B17" s="16" t="s">
        <v>12</v>
      </c>
      <c r="C17" s="10">
        <f t="shared" ref="C17:J17" si="2">C14*$B$8</f>
        <v>0</v>
      </c>
      <c r="D17" s="10">
        <f t="shared" si="2"/>
        <v>22000</v>
      </c>
      <c r="E17" s="10">
        <f t="shared" si="2"/>
        <v>44000</v>
      </c>
      <c r="F17" s="10">
        <f t="shared" si="2"/>
        <v>66000</v>
      </c>
      <c r="G17" s="10">
        <f t="shared" si="2"/>
        <v>88000</v>
      </c>
      <c r="H17" s="10">
        <f t="shared" si="2"/>
        <v>110000.00000000001</v>
      </c>
      <c r="I17" s="10">
        <f t="shared" si="2"/>
        <v>132000</v>
      </c>
      <c r="J17" s="10">
        <f t="shared" si="2"/>
        <v>154000</v>
      </c>
    </row>
    <row r="18" spans="2:10" x14ac:dyDescent="0.25">
      <c r="B18" s="16" t="s">
        <v>13</v>
      </c>
      <c r="C18" s="10">
        <f t="shared" ref="C18:J18" si="3">C16+C17</f>
        <v>100000</v>
      </c>
      <c r="D18" s="10">
        <f t="shared" si="3"/>
        <v>122000</v>
      </c>
      <c r="E18" s="10">
        <f t="shared" si="3"/>
        <v>144000</v>
      </c>
      <c r="F18" s="10">
        <f t="shared" si="3"/>
        <v>166000</v>
      </c>
      <c r="G18" s="10">
        <f t="shared" si="3"/>
        <v>188000</v>
      </c>
      <c r="H18" s="10">
        <f t="shared" si="3"/>
        <v>210000</v>
      </c>
      <c r="I18" s="10">
        <f t="shared" si="3"/>
        <v>232000</v>
      </c>
      <c r="J18" s="10">
        <f t="shared" si="3"/>
        <v>254000</v>
      </c>
    </row>
    <row r="19" spans="2:10" x14ac:dyDescent="0.25"/>
    <row r="20" spans="2:10" x14ac:dyDescent="0.25">
      <c r="B20" s="16" t="s">
        <v>28</v>
      </c>
    </row>
    <row r="21" spans="2:10" x14ac:dyDescent="0.25">
      <c r="B21" s="12">
        <f>B7/B23</f>
        <v>55555.555555555562</v>
      </c>
      <c r="C21" t="s">
        <v>15</v>
      </c>
    </row>
    <row r="22" spans="2:10" x14ac:dyDescent="0.25">
      <c r="B22" s="12">
        <f>B21*$B$9</f>
        <v>222222.22222222225</v>
      </c>
      <c r="C22" t="s">
        <v>16</v>
      </c>
    </row>
    <row r="23" spans="2:10" x14ac:dyDescent="0.25">
      <c r="B23" s="11">
        <f>B9-B8</f>
        <v>1.7999999999999998</v>
      </c>
      <c r="C23" t="s">
        <v>14</v>
      </c>
    </row>
    <row r="24" spans="2:10" x14ac:dyDescent="0.25"/>
    <row r="25" spans="2:10" x14ac:dyDescent="0.25">
      <c r="B25" s="13">
        <f>(B21/J14*(COUNT(C14:J14)-1))+1</f>
        <v>6.5555555555555562</v>
      </c>
      <c r="C25" t="s">
        <v>17</v>
      </c>
    </row>
    <row r="26" spans="2:10" x14ac:dyDescent="0.25">
      <c r="B26" s="26" t="s">
        <v>29</v>
      </c>
    </row>
    <row r="27" spans="2:10" x14ac:dyDescent="0.25"/>
    <row r="28" spans="2:10" x14ac:dyDescent="0.25"/>
    <row r="29" spans="2:10" x14ac:dyDescent="0.25"/>
    <row r="30" spans="2:10" x14ac:dyDescent="0.25"/>
    <row r="31" spans="2:10" x14ac:dyDescent="0.25"/>
    <row r="32" spans="2:10" x14ac:dyDescent="0.25"/>
    <row r="33" spans="2:8" x14ac:dyDescent="0.25"/>
    <row r="34" spans="2:8" x14ac:dyDescent="0.25"/>
    <row r="35" spans="2:8" x14ac:dyDescent="0.25"/>
    <row r="36" spans="2:8" x14ac:dyDescent="0.25"/>
    <row r="37" spans="2:8" ht="18.75" x14ac:dyDescent="0.3">
      <c r="B37" s="18" t="s">
        <v>19</v>
      </c>
    </row>
    <row r="38" spans="2:8" x14ac:dyDescent="0.25">
      <c r="E38" s="21"/>
      <c r="F38" s="21"/>
      <c r="G38" s="21"/>
      <c r="H38" s="21"/>
    </row>
    <row r="39" spans="2:8" x14ac:dyDescent="0.25">
      <c r="B39" s="16" t="s">
        <v>28</v>
      </c>
      <c r="E39" s="21" t="s">
        <v>10</v>
      </c>
      <c r="F39" s="21"/>
      <c r="G39" s="21"/>
      <c r="H39" s="22">
        <f>B9*B41</f>
        <v>322222.22222222225</v>
      </c>
    </row>
    <row r="40" spans="2:8" x14ac:dyDescent="0.25">
      <c r="B40" s="20">
        <v>45000</v>
      </c>
      <c r="C40" t="s">
        <v>27</v>
      </c>
      <c r="E40" s="21" t="s">
        <v>20</v>
      </c>
      <c r="F40" s="21"/>
      <c r="G40" s="21"/>
      <c r="H40" s="22">
        <f>-B8*B41</f>
        <v>-177222.22222222225</v>
      </c>
    </row>
    <row r="41" spans="2:8" ht="15.75" thickBot="1" x14ac:dyDescent="0.3">
      <c r="B41" s="19">
        <f>(B7+B40)/B23</f>
        <v>80555.555555555562</v>
      </c>
      <c r="C41" t="s">
        <v>26</v>
      </c>
      <c r="E41" s="23" t="s">
        <v>21</v>
      </c>
      <c r="F41" s="21"/>
      <c r="G41" s="21"/>
      <c r="H41" s="24">
        <f>H39+H40</f>
        <v>145000</v>
      </c>
    </row>
    <row r="42" spans="2:8" x14ac:dyDescent="0.25">
      <c r="E42" s="21"/>
      <c r="F42" s="21"/>
      <c r="G42" s="21"/>
      <c r="H42" s="22"/>
    </row>
    <row r="43" spans="2:8" x14ac:dyDescent="0.25">
      <c r="E43" s="21" t="s">
        <v>22</v>
      </c>
      <c r="F43" s="21"/>
      <c r="G43" s="21"/>
      <c r="H43" s="22">
        <f>-B7</f>
        <v>-100000</v>
      </c>
    </row>
    <row r="44" spans="2:8" ht="15.75" thickBot="1" x14ac:dyDescent="0.3">
      <c r="E44" s="23" t="s">
        <v>23</v>
      </c>
      <c r="F44" s="21"/>
      <c r="G44" s="21"/>
      <c r="H44" s="24">
        <f>H41+H43</f>
        <v>45000</v>
      </c>
    </row>
    <row r="45" spans="2:8" x14ac:dyDescent="0.25">
      <c r="E45" s="21"/>
      <c r="F45" s="21"/>
      <c r="G45" s="21"/>
      <c r="H45" s="22"/>
    </row>
    <row r="46" spans="2:8" x14ac:dyDescent="0.25">
      <c r="E46" s="21" t="s">
        <v>24</v>
      </c>
      <c r="F46" s="21"/>
      <c r="G46" s="21"/>
      <c r="H46" s="22">
        <f>-15%*H44</f>
        <v>-6750</v>
      </c>
    </row>
    <row r="47" spans="2:8" ht="15.75" thickBot="1" x14ac:dyDescent="0.3">
      <c r="E47" s="23" t="s">
        <v>25</v>
      </c>
      <c r="F47" s="21"/>
      <c r="G47" s="21"/>
      <c r="H47" s="25">
        <f>H44+H46</f>
        <v>38250</v>
      </c>
    </row>
    <row r="48" spans="2:8" ht="15.75" thickTop="1" x14ac:dyDescent="0.25">
      <c r="E48" s="21"/>
      <c r="F48" s="21"/>
      <c r="G48" s="21"/>
      <c r="H48" s="21"/>
    </row>
    <row r="49" spans="2:11" x14ac:dyDescent="0.25">
      <c r="B49" s="1"/>
    </row>
    <row r="50" spans="2:11" x14ac:dyDescent="0.25">
      <c r="B50" s="1"/>
      <c r="K50" s="6" t="s">
        <v>3</v>
      </c>
    </row>
    <row r="51" spans="2:11" x14ac:dyDescent="0.25">
      <c r="B51" s="1"/>
      <c r="K51" s="6" t="s">
        <v>1</v>
      </c>
    </row>
    <row r="52" spans="2:11" ht="13.5" hidden="1" customHeight="1" x14ac:dyDescent="0.25">
      <c r="B52" s="1"/>
    </row>
    <row r="53" spans="2:11" ht="15" hidden="1" customHeight="1" x14ac:dyDescent="0.25">
      <c r="B53" s="1"/>
    </row>
    <row r="54" spans="2:11" ht="15" hidden="1" customHeight="1" x14ac:dyDescent="0.25">
      <c r="B54" s="1"/>
    </row>
    <row r="55" spans="2:11" ht="15" hidden="1" customHeight="1" x14ac:dyDescent="0.25">
      <c r="B55" s="1"/>
    </row>
    <row r="56" spans="2:11" ht="15" hidden="1" customHeight="1" x14ac:dyDescent="0.25">
      <c r="B56" s="1"/>
    </row>
    <row r="57" spans="2:11" ht="15" hidden="1" customHeight="1" x14ac:dyDescent="0.25">
      <c r="B57" s="1"/>
    </row>
    <row r="58" spans="2:11" ht="15" hidden="1" customHeight="1" x14ac:dyDescent="0.25">
      <c r="B58" s="1"/>
    </row>
    <row r="59" spans="2:11" ht="15" hidden="1" customHeight="1" x14ac:dyDescent="0.25">
      <c r="B59" s="1"/>
    </row>
    <row r="60" spans="2:11" ht="15" hidden="1" customHeight="1" x14ac:dyDescent="0.25">
      <c r="B60" s="1"/>
    </row>
    <row r="61" spans="2:11" hidden="1" x14ac:dyDescent="0.25"/>
    <row r="62" spans="2:11" hidden="1" x14ac:dyDescent="0.25"/>
    <row r="63" spans="2:11" hidden="1" x14ac:dyDescent="0.25"/>
    <row r="64" spans="2:1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</sheetData>
  <hyperlinks>
    <hyperlink ref="K3" r:id="rId1" xr:uid="{00000000-0004-0000-0000-000000000000}"/>
  </hyperlinks>
  <pageMargins left="0.7" right="0.7" top="0.75" bottom="0.75" header="0.3" footer="0.3"/>
  <pageSetup paperSize="9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9" ma:contentTypeDescription="Create a new document." ma:contentTypeScope="" ma:versionID="d4a2f8d5e5e1ad6f795d3a50c68f86bb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7484d74eb0f40c905d1401d823830f0f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C03AAE-8D9F-4B46-ADF4-6990C307F2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9FACF8-3FB6-4EC5-AF34-479710E2A251}">
  <ds:schemaRefs>
    <ds:schemaRef ds:uri="http://www.w3.org/XML/1998/namespace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210a6c26-33a8-4c30-9028-1a854218d472"/>
    <ds:schemaRef ds:uri="7b38f2a3-aa4f-459a-96a7-609069baf883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5008E85-9187-4E71-9AD2-49A24F07BE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38f2a3-aa4f-459a-96a7-609069baf883"/>
    <ds:schemaRef ds:uri="210a6c26-33a8-4c30-9028-1a854218d4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CVP Analysis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Dobromir Dikov</dc:creator>
  <cp:keywords/>
  <dc:description/>
  <cp:lastModifiedBy>Dobromir Dikov</cp:lastModifiedBy>
  <cp:revision/>
  <dcterms:created xsi:type="dcterms:W3CDTF">2019-06-04T07:15:42Z</dcterms:created>
  <dcterms:modified xsi:type="dcterms:W3CDTF">2019-07-17T12:13:14Z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0x0101001A3A09553688B648BFFE50059D3BC21F</vt:lpwstr>
  </property>
</Properties>
</file>