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. Personal\"/>
    </mc:Choice>
  </mc:AlternateContent>
  <bookViews>
    <workbookView xWindow="0" yWindow="0" windowWidth="28800" windowHeight="11850"/>
  </bookViews>
  <sheets>
    <sheet name="VIU" sheetId="1" r:id="rId1"/>
  </sheets>
  <externalReferences>
    <externalReference r:id="rId2"/>
    <externalReference r:id="rId3"/>
  </externalReferences>
  <definedNames>
    <definedName name="__123Graph_XROCE" hidden="1">#REF!</definedName>
    <definedName name="__FDS_HYPERLINK_TOGGLE_STATE__" hidden="1">"ON"</definedName>
    <definedName name="_Fill" hidden="1">#REF!</definedName>
    <definedName name="_je1" hidden="1">{#N/A,#N/A,FALSE,"Aging Summary";#N/A,#N/A,FALSE,"Ratio Analysis";#N/A,#N/A,FALSE,"Test 120 Day Accts";#N/A,#N/A,FALSE,"Tickmarks"}</definedName>
    <definedName name="_je1_1" hidden="1">{#N/A,#N/A,FALSE,"Aging Summary";#N/A,#N/A,FALSE,"Ratio Analysis";#N/A,#N/A,FALSE,"Test 120 Day Accts";#N/A,#N/A,FALSE,"Tickmarks"}</definedName>
    <definedName name="_je1_2" hidden="1">{#N/A,#N/A,FALSE,"Aging Summary";#N/A,#N/A,FALSE,"Ratio Analysis";#N/A,#N/A,FALSE,"Test 120 Day Accts";#N/A,#N/A,FALSE,"Tickmarks"}</definedName>
    <definedName name="_je1_3" hidden="1">{#N/A,#N/A,FALSE,"Aging Summary";#N/A,#N/A,FALSE,"Ratio Analysis";#N/A,#N/A,FALSE,"Test 120 Day Accts";#N/A,#N/A,FALSE,"Tickmarks"}</definedName>
    <definedName name="_Key1" hidden="1">#REF!</definedName>
    <definedName name="_Order1" hidden="1">255</definedName>
    <definedName name="_Order2" hidden="1">255</definedName>
    <definedName name="_Regression_Int" hidden="1">1</definedName>
    <definedName name="_sal2" hidden="1">{"SALARIOS",#N/A,FALSE,"Hoja3";"SUELDOS EMPLEADOS",#N/A,FALSE,"Hoja4";"SUELDOS EJECUTIVOS",#N/A,FALSE,"Hoja5"}</definedName>
    <definedName name="_sal2_1" hidden="1">{"SALARIOS",#N/A,FALSE,"Hoja3";"SUELDOS EMPLEADOS",#N/A,FALSE,"Hoja4";"SUELDOS EJECUTIVOS",#N/A,FALSE,"Hoja5"}</definedName>
    <definedName name="_sal2_2" hidden="1">{"SALARIOS",#N/A,FALSE,"Hoja3";"SUELDOS EMPLEADOS",#N/A,FALSE,"Hoja4";"SUELDOS EJECUTIVOS",#N/A,FALSE,"Hoja5"}</definedName>
    <definedName name="_sal2_3" hidden="1">{"SALARIOS",#N/A,FALSE,"Hoja3";"SUELDOS EMPLEADOS",#N/A,FALSE,"Hoja4";"SUELDOS EJECUTIVOS",#N/A,FALSE,"Hoja5"}</definedName>
    <definedName name="_Sort" hidden="1">#REF!</definedName>
    <definedName name="_Table2_In1" hidden="1">[1]Forecasts!#REF!</definedName>
    <definedName name="_Table2_In2" hidden="1">[1]Forecasts!#REF!</definedName>
    <definedName name="_Table2_Out" hidden="1">[1]Forecasts!#REF!</definedName>
    <definedName name="AaAaAASASDAD" hidden="1">{"'T2-3-3'!$B$8:$P$15"}</definedName>
    <definedName name="AaAaAASASDAD_1" hidden="1">{"'T2-3-3'!$B$8:$P$15"}</definedName>
    <definedName name="AaAaAASASDAD_2" hidden="1">{"'T2-3-3'!$B$8:$P$15"}</definedName>
    <definedName name="AaAaAASASDAD_3" hidden="1">{"'T2-3-3'!$B$8:$P$15"}</definedName>
    <definedName name="aesreport2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aesreport2_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aesreport2_2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aesreport2_3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annual_report2" hidden="1">{"ARPandL",#N/A,FALSE,"Report Annual";"ARCashflow",#N/A,FALSE,"Report Annual";"ARBalanceSheet",#N/A,FALSE,"Report Annual";"ARRatios",#N/A,FALSE,"Report Annual"}</definedName>
    <definedName name="annual_report2_1" hidden="1">{"ARPandL",#N/A,FALSE,"Report Annual";"ARCashflow",#N/A,FALSE,"Report Annual";"ARBalanceSheet",#N/A,FALSE,"Report Annual";"ARRatios",#N/A,FALSE,"Report Annual"}</definedName>
    <definedName name="annual_report2_2" hidden="1">{"ARPandL",#N/A,FALSE,"Report Annual";"ARCashflow",#N/A,FALSE,"Report Annual";"ARBalanceSheet",#N/A,FALSE,"Report Annual";"ARRatios",#N/A,FALSE,"Report Annual"}</definedName>
    <definedName name="annual_report2_3" hidden="1">{"ARPandL",#N/A,FALSE,"Report Annual";"ARCashflow",#N/A,FALSE,"Report Annual";"ARBalanceSheet",#N/A,FALSE,"Report Annual";"ARRatios",#N/A,FALSE,"Report Annual"}</definedName>
    <definedName name="anscount" hidden="1">1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ASJJJJJJ" hidden="1">{#N/A,#N/A,FALSE,"Prog"}</definedName>
    <definedName name="ASASJJJJJJ_1" hidden="1">{#N/A,#N/A,FALSE,"Prog"}</definedName>
    <definedName name="ASASJJJJJJ_2" hidden="1">{#N/A,#N/A,FALSE,"Prog"}</definedName>
    <definedName name="ASASJJJJJJ_3" hidden="1">{#N/A,#N/A,FALSE,"Prog"}</definedName>
    <definedName name="ASDasAS" hidden="1">{"'T6-1'!$B$6:$M$24"}</definedName>
    <definedName name="ASDasAS_1" hidden="1">{"'T6-1'!$B$6:$M$24"}</definedName>
    <definedName name="ASDasAS_2" hidden="1">{"'T6-1'!$B$6:$M$24"}</definedName>
    <definedName name="ASDasAS_3" hidden="1">{"'T6-1'!$B$6:$M$24"}</definedName>
    <definedName name="BG_Del" hidden="1">15</definedName>
    <definedName name="BG_Ins" hidden="1">4</definedName>
    <definedName name="BG_Mod" hidden="1">6</definedName>
    <definedName name="calculations2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calculations2_1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calculations2_2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calculations2_3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CBWorkbookPriority" hidden="1">-1285962542</definedName>
    <definedName name="CIQWBGuid" hidden="1">"da0b49e8-ab22-48c3-8d5d-ba9f9e1e7000"</definedName>
    <definedName name="Code" hidden="1">#REF!</definedName>
    <definedName name="data1" hidden="1">#REF!</definedName>
    <definedName name="data2" hidden="1">#REF!</definedName>
    <definedName name="data3" hidden="1">#REF!</definedName>
    <definedName name="DCF" hidden="1">{"Cost of Sales",#N/A,FALSE,"COST OF SALES";"Fixed Assets",#N/A,FALSE,"F.A.-REV.";"Lease",#N/A,FALSE,"LEASE";"Loans",#N/A,FALSE,"Loans-rev.";"$ revenues &amp; unit prices",#N/A,FALSE,"sales4";"tl revenues &amp; unit prices",#N/A,FALSE,"sales4";"capacity&amp; production &amp; tonsales",#N/A,FALSE,"sales4";"nav",#N/A,FALSE,"NAV"}</definedName>
    <definedName name="DCF_1" hidden="1">{"Cost of Sales",#N/A,FALSE,"COST OF SALES";"Fixed Assets",#N/A,FALSE,"F.A.-REV.";"Lease",#N/A,FALSE,"LEASE";"Loans",#N/A,FALSE,"Loans-rev.";"$ revenues &amp; unit prices",#N/A,FALSE,"sales4";"tl revenues &amp; unit prices",#N/A,FALSE,"sales4";"capacity&amp; production &amp; tonsales",#N/A,FALSE,"sales4";"nav",#N/A,FALSE,"NAV"}</definedName>
    <definedName name="DCF_2" hidden="1">{"Cost of Sales",#N/A,FALSE,"COST OF SALES";"Fixed Assets",#N/A,FALSE,"F.A.-REV.";"Lease",#N/A,FALSE,"LEASE";"Loans",#N/A,FALSE,"Loans-rev.";"$ revenues &amp; unit prices",#N/A,FALSE,"sales4";"tl revenues &amp; unit prices",#N/A,FALSE,"sales4";"capacity&amp; production &amp; tonsales",#N/A,FALSE,"sales4";"nav",#N/A,FALSE,"NAV"}</definedName>
    <definedName name="DCF_3" hidden="1">{"Cost of Sales",#N/A,FALSE,"COST OF SALES";"Fixed Assets",#N/A,FALSE,"F.A.-REV.";"Lease",#N/A,FALSE,"LEASE";"Loans",#N/A,FALSE,"Loans-rev.";"$ revenues &amp; unit prices",#N/A,FALSE,"sales4";"tl revenues &amp; unit prices",#N/A,FALSE,"sales4";"capacity&amp; production &amp; tonsales",#N/A,FALSE,"sales4";"nav",#N/A,FALSE,"NAV"}</definedName>
    <definedName name="deneme" hidden="1">{"Cost of Sales",#N/A,FALSE,"COST OF SALES";"Fixed Assets",#N/A,FALSE,"F.A.-REV.";"Lease",#N/A,FALSE,"LEASE";"Loans",#N/A,FALSE,"Loans-rev.";"$ revenues &amp; unit prices",#N/A,FALSE,"sales4";"tl revenues &amp; unit prices",#N/A,FALSE,"sales4";"capacity&amp; production &amp; tonsales",#N/A,FALSE,"sales4";"nav",#N/A,FALSE,"NAV"}</definedName>
    <definedName name="deneme_1" hidden="1">{"Cost of Sales",#N/A,FALSE,"COST OF SALES";"Fixed Assets",#N/A,FALSE,"F.A.-REV.";"Lease",#N/A,FALSE,"LEASE";"Loans",#N/A,FALSE,"Loans-rev.";"$ revenues &amp; unit prices",#N/A,FALSE,"sales4";"tl revenues &amp; unit prices",#N/A,FALSE,"sales4";"capacity&amp; production &amp; tonsales",#N/A,FALSE,"sales4";"nav",#N/A,FALSE,"NAV"}</definedName>
    <definedName name="deneme_2" hidden="1">{"Cost of Sales",#N/A,FALSE,"COST OF SALES";"Fixed Assets",#N/A,FALSE,"F.A.-REV.";"Lease",#N/A,FALSE,"LEASE";"Loans",#N/A,FALSE,"Loans-rev.";"$ revenues &amp; unit prices",#N/A,FALSE,"sales4";"tl revenues &amp; unit prices",#N/A,FALSE,"sales4";"capacity&amp; production &amp; tonsales",#N/A,FALSE,"sales4";"nav",#N/A,FALSE,"NAV"}</definedName>
    <definedName name="deneme_3" hidden="1">{"Cost of Sales",#N/A,FALSE,"COST OF SALES";"Fixed Assets",#N/A,FALSE,"F.A.-REV.";"Lease",#N/A,FALSE,"LEASE";"Loans",#N/A,FALSE,"Loans-rev.";"$ revenues &amp; unit prices",#N/A,FALSE,"sales4";"tl revenues &amp; unit prices",#N/A,FALSE,"sales4";"capacity&amp; production &amp; tonsales",#N/A,FALSE,"sales4";"nav",#N/A,FALSE,"NAV"}</definedName>
    <definedName name="Discount" hidden="1">#REF!</definedName>
    <definedName name="display_area_2" hidden="1">#REF!</definedName>
    <definedName name="DSDSDSD" hidden="1">{#N/A,#N/A,FALSE,"Prog"}</definedName>
    <definedName name="DSDSDSD_1" hidden="1">{#N/A,#N/A,FALSE,"Prog"}</definedName>
    <definedName name="DSDSDSD_2" hidden="1">{#N/A,#N/A,FALSE,"Prog"}</definedName>
    <definedName name="DSDSDSD_3" hidden="1">{#N/A,#N/A,FALSE,"Prog"}</definedName>
    <definedName name="FCode" hidden="1">#REF!</definedName>
    <definedName name="finance2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finance2_1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finance2_2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finance2_3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flujo2" hidden="1">{"FLUJO DE CAJA",#N/A,FALSE,"Hoja1";"ANEXOS FLUJO",#N/A,FALSE,"Hoja1"}</definedName>
    <definedName name="flujo2_1" hidden="1">{"FLUJO DE CAJA",#N/A,FALSE,"Hoja1";"ANEXOS FLUJO",#N/A,FALSE,"Hoja1"}</definedName>
    <definedName name="flujo2_2" hidden="1">{"FLUJO DE CAJA",#N/A,FALSE,"Hoja1";"ANEXOS FLUJO",#N/A,FALSE,"Hoja1"}</definedName>
    <definedName name="flujo2_3" hidden="1">{"FLUJO DE CAJA",#N/A,FALSE,"Hoja1";"ANEXOS FLUJO",#N/A,FALSE,"Hoja1"}</definedName>
    <definedName name="ganacias2" hidden="1">{"GAN.Y PERD.RESUMIDO",#N/A,FALSE,"Hoja1";"GAN.Y PERD.DETALLADO",#N/A,FALSE,"Hoja1"}</definedName>
    <definedName name="ganacias2_1" hidden="1">{"GAN.Y PERD.RESUMIDO",#N/A,FALSE,"Hoja1";"GAN.Y PERD.DETALLADO",#N/A,FALSE,"Hoja1"}</definedName>
    <definedName name="ganacias2_2" hidden="1">{"GAN.Y PERD.RESUMIDO",#N/A,FALSE,"Hoja1";"GAN.Y PERD.DETALLADO",#N/A,FALSE,"Hoja1"}</definedName>
    <definedName name="ganacias2_3" hidden="1">{"GAN.Y PERD.RESUMIDO",#N/A,FALSE,"Hoja1";"GAN.Y PERD.DETALLADO",#N/A,FALSE,"Hoja1"}</definedName>
    <definedName name="hh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hh_1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hh_2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hh_3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HiddenRows" hidden="1">#REF!</definedName>
    <definedName name="HTML_CodePage" hidden="1">1254</definedName>
    <definedName name="HTML_Control" hidden="1">{"'T6-1'!$B$6:$M$24"}</definedName>
    <definedName name="HTML_Control_1" hidden="1">{"'T6-1'!$B$6:$M$24"}</definedName>
    <definedName name="HTML_Control_2" hidden="1">{"'T6-1'!$B$6:$M$24"}</definedName>
    <definedName name="HTML_Control_3" hidden="1">{"'T6-1'!$B$6:$M$24"}</definedName>
    <definedName name="HTML_Description" hidden="1">""</definedName>
    <definedName name="HTML_Email" hidden="1">""</definedName>
    <definedName name="HTML_Header" hidden="1">"T6-1"</definedName>
    <definedName name="HTML_LastUpdate" hidden="1">"21.11.2001"</definedName>
    <definedName name="HTML_LineAfter" hidden="1">FALSE</definedName>
    <definedName name="HTML_LineBefore" hidden="1">FALSE</definedName>
    <definedName name="HTML_Name" hidden="1">"Elif Akgönüllü"</definedName>
    <definedName name="HTML_OBDlg2" hidden="1">TRUE</definedName>
    <definedName name="HTML_OBDlg4" hidden="1">TRUE</definedName>
    <definedName name="HTML_OS" hidden="1">0</definedName>
    <definedName name="HTML_PathFile" hidden="1">"C:\int-hazırlık\CezaBaskı\htm\6-1.htm"</definedName>
    <definedName name="HTML_Title" hidden="1">"T6-1"</definedName>
    <definedName name="inputs" hidden="1">{"Inputs 1","Base",FALSE,"INPUTS";"Inputs 2","Base",FALSE,"INPUTS";"Inputs 3","Base",FALSE,"INPUTS";"Inputs 4","Base",FALSE,"INPUTS";"Inputs 5","Base",FALSE,"INPUTS"}</definedName>
    <definedName name="inputs_1" hidden="1">{"Inputs 1","Base",FALSE,"INPUTS";"Inputs 2","Base",FALSE,"INPUTS";"Inputs 3","Base",FALSE,"INPUTS";"Inputs 4","Base",FALSE,"INPUTS";"Inputs 5","Base",FALSE,"INPUTS"}</definedName>
    <definedName name="inputs_2" hidden="1">{"Inputs 1","Base",FALSE,"INPUTS";"Inputs 2","Base",FALSE,"INPUTS";"Inputs 3","Base",FALSE,"INPUTS";"Inputs 4","Base",FALSE,"INPUTS";"Inputs 5","Base",FALSE,"INPUTS"}</definedName>
    <definedName name="inputs_3" hidden="1">{"Inputs 1","Base",FALSE,"INPUTS";"Inputs 2","Base",FALSE,"INPUTS";"Inputs 3","Base",FALSE,"INPUTS";"Inputs 4","Base",FALSE,"INPUTS";"Inputs 5","Base",FALSE,"INPUTS"}</definedName>
    <definedName name="IQ_ACCOUNT_CHANGE" hidden="1">"c413"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UM_DEP" hidden="1">"c7"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"c39"</definedName>
    <definedName name="IQ_ADDIN" hidden="1">"AUTO"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"c16"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"c1471"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UDITOR_NAME" hidden="1">"c1539"</definedName>
    <definedName name="IQ_AUDITOR_OPINION" hidden="1">"c1540"</definedName>
    <definedName name="IQ_AUTO_WRITTEN" hidden="1">"c62"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"c65"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"c88"</definedName>
    <definedName name="IQ_BIG_INT_BEAR_CD" hidden="1">"c89"</definedName>
    <definedName name="IQ_BOARD_MEMBER" hidden="1">"c96"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"c100"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"c115"</definedName>
    <definedName name="IQ_CAPITAL_LEASES" hidden="1">"c115"</definedName>
    <definedName name="IQ_CASH" hidden="1">"c118"</definedName>
    <definedName name="IQ_CASH_ACQUIRE_CF" hidden="1">"c1630"</definedName>
    <definedName name="IQ_CASH_CONVERSION" hidden="1">"c117"</definedName>
    <definedName name="IQ_CASH_DUE_BANKS" hidden="1">"c118"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T" hidden="1">"c124"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OSEPRICE" hidden="1">"c174"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REET1" hidden="1">"c217"</definedName>
    <definedName name="IQ_COMPANY_STREET2" hidden="1">"c218"</definedName>
    <definedName name="IQ_COMPANY_TICKER" hidden="1">"c219"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REDIT_CARD_FEE_BNK" hidden="1">"c231"</definedName>
    <definedName name="IQ_CREDIT_CARD_FEE_FIN" hidden="1">"c1583"</definedName>
    <definedName name="IQ_CREDIT_LOSS_CF" hidden="1">"c232"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INC_TAX" hidden="1">"c315"</definedName>
    <definedName name="IQ_DEFERRED_TAXES" hidden="1">"c147"</definedName>
    <definedName name="IQ_DEMAND_DEP" hidden="1">"c320"</definedName>
    <definedName name="IQ_DEPOSITS_FIN" hidden="1">"c321"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SCRIPTION_LONG" hidden="1">"c322"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NORMAL_EPS" hidden="1">"c1594"</definedName>
    <definedName name="IQ_DILUT_WEIGHT" hidden="1">"c326"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SHARE" hidden="1">"c330"</definedName>
    <definedName name="IQ_DIVEST_CF" hidden="1">"c331"</definedName>
    <definedName name="IQ_DIVID_SHARE" hidden="1">"c330"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"c360"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"c368"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NUM_EST" hidden="1">"c374"</definedName>
    <definedName name="IQ_EBITDA_OVER_TOTAL_IE" hidden="1">"c373"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ICIENCY_RATIO" hidden="1">"c391"</definedName>
    <definedName name="IQ_EMPLOYEES" hidden="1">"c392"</definedName>
    <definedName name="IQ_ENTERPRISE_VALUE" hidden="1">"c84"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NUM_EST" hidden="1">"c402"</definedName>
    <definedName name="IQ_EPS_STDDEV_EST" hidden="1">"c403"</definedName>
    <definedName name="IQ_EQUITY_AFFIL" hidden="1">"c552"</definedName>
    <definedName name="IQ_EQUITY_METHOD" hidden="1">"c404"</definedName>
    <definedName name="IQ_EQV_OVER_BV" hidden="1">"c1596"</definedName>
    <definedName name="IQ_EQV_OVER_LTM_PRETAX_INC" hidden="1">"c739"</definedName>
    <definedName name="IQ_ESOP_DEBT" hidden="1">"c1597"</definedName>
    <definedName name="IQ_EST_ACT_EPS" hidden="1">"c1648"</definedName>
    <definedName name="IQ_EST_DATE" hidden="1">"c1634"</definedName>
    <definedName name="IQ_EST_EPS_GROWTH_1YR" hidden="1">"c1636"</definedName>
    <definedName name="IQ_EST_EPS_GROWTH_2YR" hidden="1">"c1637"</definedName>
    <definedName name="IQ_EST_EPS_GROWTH_Q_1YR" hidden="1">"c1641"</definedName>
    <definedName name="IQ_EST_EPS_SURPRISE" hidden="1">"c1635"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XCHANGE" hidden="1">"c405"</definedName>
    <definedName name="IQ_EXERCISE_PRICE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"c413"</definedName>
    <definedName name="IQ_FDIC" hidden="1">"c417"</definedName>
    <definedName name="IQ_FFO" hidden="1">"c1574"</definedName>
    <definedName name="IQ_FFO_EST" hidden="1">"c418"</definedName>
    <definedName name="IQ_FFO_HIGH_EST" hidden="1">"c419"</definedName>
    <definedName name="IQ_FFO_LOW_EST" hidden="1">"c420"</definedName>
    <definedName name="IQ_FFO_NUM_EST" hidden="1">"c421"</definedName>
    <definedName name="IQ_FFO_STDDEV_EST" hidden="1">"c422"</definedName>
    <definedName name="IQ_FHLB_DEBT" hidden="1">"c423"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"c893"</definedName>
    <definedName name="IQ_FINANCING_CASH_SUPPL" hidden="1">"c899"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"c451"</definedName>
    <definedName name="IQ_FOREIGN_LOANS" hidden="1">"c448"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OODWILL_NET" hidden="1">"c530"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"c192"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"c511"</definedName>
    <definedName name="IQ_GW" hidden="1">"c530"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"c907"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NON" hidden="1">"c619"</definedName>
    <definedName name="IQ_INTEREST_INVEST_INC" hidden="1">"c619"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"c751"</definedName>
    <definedName name="IQ_ISS_STOCK_NET" hidden="1">"c1601"</definedName>
    <definedName name="IQ_LAND" hidden="1">"c645"</definedName>
    <definedName name="IQ_LASTSALEPRICE" hidden="1">"c646"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IFOR" hidden="1">"c655"</definedName>
    <definedName name="IQ_LL" hidden="1">"c656"</definedName>
    <definedName name="IQ_LOAN_LEASE_RECEIV" hidden="1">"c657"</definedName>
    <definedName name="IQ_LOAN_LOSS" hidden="1">"c656"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"c674"</definedName>
    <definedName name="IQ_LONG_TERM_DEBT_OVER_TOTAL_CAP" hidden="1">"c677"</definedName>
    <definedName name="IQ_LONG_TERM_GROWTH" hidden="1">"c671"</definedName>
    <definedName name="IQ_LONG_TERM_INV" hidden="1">"c697"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_REVENUE_OVER_EMPLOYEES" hidden="1">"c1304"</definedName>
    <definedName name="IQ_LTMMONTH" hidden="1">120000</definedName>
    <definedName name="IQ_MACHINERY" hidden="1">"c711"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TD" hidden="1">800000</definedName>
    <definedName name="IQ_NAMES_REVISION_DATE_" hidden="1">"03/16/2019 08:38:47"</definedName>
    <definedName name="IQ_NAMES_REVISION_DATE__1" hidden="1">"03/16/2019 08:38:47"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"c781"</definedName>
    <definedName name="IQ_NET_INC_BEFORE" hidden="1">"c344"</definedName>
    <definedName name="IQ_NET_INC_CF" hidden="1">"c793"</definedName>
    <definedName name="IQ_NET_INC_MARGIN" hidden="1">"c794"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SFAS" hidden="1">"c795"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UKE" hidden="1">"c836"</definedName>
    <definedName name="IQ_NUKE_CF" hidden="1">"c837"</definedName>
    <definedName name="IQ_NUKE_CONTR" hidden="1">"c838"</definedName>
    <definedName name="IQ_OCCUPY_EXP" hidden="1">"c839"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"c362"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ISSUED" hidden="1">"c857"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"c868"</definedName>
    <definedName name="IQ_OTHER_CURRENT_LIAB" hidden="1">"c877"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"c1022"</definedName>
    <definedName name="IQ_OUTSTANDING_FILING_DATE" hidden="1">"c1023"</definedName>
    <definedName name="IQ_PART_TIME" hidden="1">"c1024"</definedName>
    <definedName name="IQ_PAY_ACCRUED" hidden="1">"c8"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"c1034"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MIUMS_ANNUITY_REV" hidden="1">"c1067"</definedName>
    <definedName name="IQ_PREPAID_EXP" hidden="1">"c1068"</definedName>
    <definedName name="IQ_PREPAID_EXPEN" hidden="1">"c1068"</definedName>
    <definedName name="IQ_PRICE_OVER_BVPS" hidden="1">"c1026"</definedName>
    <definedName name="IQ_PRICE_OVER_LTM_EPS" hidden="1">"c1029"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"c1059"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"c1090"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NED_EARN" hidden="1">"c1092"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"c1117"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"c1122"</definedName>
    <definedName name="IQ_REVENUE_EST" hidden="1">"c1126"</definedName>
    <definedName name="IQ_REVENUE_HIGH_EST" hidden="1">"c1127"</definedName>
    <definedName name="IQ_REVENUE_LOW_EST" hidden="1">"c1128"</definedName>
    <definedName name="IQ_REVENUE_NUM_EST" hidden="1">"c1129"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"c83"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L" hidden="1">"c1245"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ONG_DEBT" hidden="1">"c1617"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UTI" hidden="1">"c1308"</definedName>
    <definedName name="IQ_TOTAL_REVENUE" hidden="1">"c1294"</definedName>
    <definedName name="IQ_TOTAL_SPECIAL" hidden="1">"c1618"</definedName>
    <definedName name="IQ_TOTAL_ST_BORROW" hidden="1">"c1177"</definedName>
    <definedName name="IQ_TOTAL_UNUSUAL" hidden="1">"c1508"</definedName>
    <definedName name="IQ_TRADE_AR" hidden="1">"c40"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UST_INC" hidden="1">"c1319"</definedName>
    <definedName name="IQ_TRUST_PREF" hidden="1">"c1320"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PAID_CLAIMS" hidden="1">"c1330"</definedName>
    <definedName name="IQ_UNREALIZED_GAIN" hidden="1">"c1619"</definedName>
    <definedName name="IQ_US_GAAP" hidden="1">"c1331"</definedName>
    <definedName name="IQ_UTIL_PPE_NET" hidden="1">"c1620"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YEARHIGH" hidden="1">"c1337"</definedName>
    <definedName name="IQ_YEARLOW" hidden="1">"c1338"</definedName>
    <definedName name="IQ_YTDMONTH" hidden="1">130000</definedName>
    <definedName name="IQ_Z_SCORE" hidden="1">"c1339"</definedName>
    <definedName name="isbir" hidden="1">{"Cost of Sales",#N/A,FALSE,"COST OF SALES";"Fixed Assets",#N/A,FALSE,"F.A.-REV.";"Lease",#N/A,FALSE,"LEASE";"Loans",#N/A,FALSE,"Loans-rev.";"$ revenues &amp; unit prices",#N/A,FALSE,"sales4";"tl revenues &amp; unit prices",#N/A,FALSE,"sales4";"capacity&amp; production &amp; tonsales",#N/A,FALSE,"sales4";"nav",#N/A,FALSE,"NAV"}</definedName>
    <definedName name="isbir_1" hidden="1">{"Cost of Sales",#N/A,FALSE,"COST OF SALES";"Fixed Assets",#N/A,FALSE,"F.A.-REV.";"Lease",#N/A,FALSE,"LEASE";"Loans",#N/A,FALSE,"Loans-rev.";"$ revenues &amp; unit prices",#N/A,FALSE,"sales4";"tl revenues &amp; unit prices",#N/A,FALSE,"sales4";"capacity&amp; production &amp; tonsales",#N/A,FALSE,"sales4";"nav",#N/A,FALSE,"NAV"}</definedName>
    <definedName name="isbir_2" hidden="1">{"Cost of Sales",#N/A,FALSE,"COST OF SALES";"Fixed Assets",#N/A,FALSE,"F.A.-REV.";"Lease",#N/A,FALSE,"LEASE";"Loans",#N/A,FALSE,"Loans-rev.";"$ revenues &amp; unit prices",#N/A,FALSE,"sales4";"tl revenues &amp; unit prices",#N/A,FALSE,"sales4";"capacity&amp; production &amp; tonsales",#N/A,FALSE,"sales4";"nav",#N/A,FALSE,"NAV"}</definedName>
    <definedName name="isbir_3" hidden="1">{"Cost of Sales",#N/A,FALSE,"COST OF SALES";"Fixed Assets",#N/A,FALSE,"F.A.-REV.";"Lease",#N/A,FALSE,"LEASE";"Loans",#N/A,FALSE,"Loans-rev.";"$ revenues &amp; unit prices",#N/A,FALSE,"sales4";"tl revenues &amp; unit prices",#N/A,FALSE,"sales4";"capacity&amp; production &amp; tonsales",#N/A,FALSE,"sales4";"nav",#N/A,FALSE,"NAV"}</definedName>
    <definedName name="je" hidden="1">{#N/A,#N/A,FALSE,"Aging Summary";#N/A,#N/A,FALSE,"Ratio Analysis";#N/A,#N/A,FALSE,"Test 120 Day Accts";#N/A,#N/A,FALSE,"Tickmarks"}</definedName>
    <definedName name="je_1" hidden="1">{#N/A,#N/A,FALSE,"Aging Summary";#N/A,#N/A,FALSE,"Ratio Analysis";#N/A,#N/A,FALSE,"Test 120 Day Accts";#N/A,#N/A,FALSE,"Tickmarks"}</definedName>
    <definedName name="je_2" hidden="1">{#N/A,#N/A,FALSE,"Aging Summary";#N/A,#N/A,FALSE,"Ratio Analysis";#N/A,#N/A,FALSE,"Test 120 Day Accts";#N/A,#N/A,FALSE,"Tickmarks"}</definedName>
    <definedName name="je_3" hidden="1">{#N/A,#N/A,FALSE,"Aging Summary";#N/A,#N/A,FALSE,"Ratio Analysis";#N/A,#N/A,FALSE,"Test 120 Day Accts";#N/A,#N/A,FALSE,"Tickmarks"}</definedName>
    <definedName name="kumgid" hidden="1">"T2-3-12"</definedName>
    <definedName name="OrderTable" hidden="1">#REF!</definedName>
    <definedName name="Özet" hidden="1">{#N/A,#N/A,FALSE,"Prog"}</definedName>
    <definedName name="Özet_1" hidden="1">{#N/A,#N/A,FALSE,"Prog"}</definedName>
    <definedName name="Özet_2" hidden="1">{#N/A,#N/A,FALSE,"Prog"}</definedName>
    <definedName name="Özet_3" hidden="1">{#N/A,#N/A,FALSE,"Prog"}</definedName>
    <definedName name="print99" hidden="1">{#N/A,#N/A,FALSE,"Resid CPRIV";#N/A,#N/A,FALSE,"Comer_CPRIVKsum";#N/A,#N/A,FALSE,"General (2)";#N/A,#N/A,FALSE,"Oficial";#N/A,#N/A,FALSE,"Resumen";#N/A,#N/A,FALSE,"Escenarios"}</definedName>
    <definedName name="print99_1" hidden="1">{#N/A,#N/A,FALSE,"Resid CPRIV";#N/A,#N/A,FALSE,"Comer_CPRIVKsum";#N/A,#N/A,FALSE,"General (2)";#N/A,#N/A,FALSE,"Oficial";#N/A,#N/A,FALSE,"Resumen";#N/A,#N/A,FALSE,"Escenarios"}</definedName>
    <definedName name="print99_2" hidden="1">{#N/A,#N/A,FALSE,"Resid CPRIV";#N/A,#N/A,FALSE,"Comer_CPRIVKsum";#N/A,#N/A,FALSE,"General (2)";#N/A,#N/A,FALSE,"Oficial";#N/A,#N/A,FALSE,"Resumen";#N/A,#N/A,FALSE,"Escenarios"}</definedName>
    <definedName name="print99_3" hidden="1">{#N/A,#N/A,FALSE,"Resid CPRIV";#N/A,#N/A,FALSE,"Comer_CPRIVKsum";#N/A,#N/A,FALSE,"General (2)";#N/A,#N/A,FALSE,"Oficial";#N/A,#N/A,FALSE,"Resumen";#N/A,#N/A,FALSE,"Escenarios"}</definedName>
    <definedName name="ProdForm" hidden="1">#REF!</definedName>
    <definedName name="Product" hidden="1">#REF!</definedName>
    <definedName name="RCArea" hidden="1">#REF!</definedName>
    <definedName name="report99" hidden="1">{"Rep 1",#N/A,FALSE,"Reports";"Rep 2",#N/A,FALSE,"Reports";"Rep 3",#N/A,FALSE,"Reports";"Rep 4",#N/A,FALSE,"Reports"}</definedName>
    <definedName name="report99_1" hidden="1">{"Rep 1",#N/A,FALSE,"Reports";"Rep 2",#N/A,FALSE,"Reports";"Rep 3",#N/A,FALSE,"Reports";"Rep 4",#N/A,FALSE,"Reports"}</definedName>
    <definedName name="report99_2" hidden="1">{"Rep 1",#N/A,FALSE,"Reports";"Rep 2",#N/A,FALSE,"Reports";"Rep 3",#N/A,FALSE,"Reports";"Rep 4",#N/A,FALSE,"Reports"}</definedName>
    <definedName name="report99_3" hidden="1">{"Rep 1",#N/A,FALSE,"Reports";"Rep 2",#N/A,FALSE,"Reports";"Rep 3",#N/A,FALSE,"Reports";"Rep 4",#N/A,FALSE,"Reports"}</definedName>
    <definedName name="SMM_" hidden="1">{"'T2-3-3'!$B$8:$P$15"}</definedName>
    <definedName name="SMM__1" hidden="1">{"'T2-3-3'!$B$8:$P$15"}</definedName>
    <definedName name="SMM__2" hidden="1">{"'T2-3-3'!$B$8:$P$15"}</definedName>
    <definedName name="SMM__3" hidden="1">{"'T2-3-3'!$B$8:$P$15"}</definedName>
    <definedName name="solver_cvg" hidden="1">0.0001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0.8</definedName>
    <definedName name="SpecialPrice" hidden="1">#REF!</definedName>
    <definedName name="SSS" hidden="1">{"'T2-3-11'!$B$8:$O$25"}</definedName>
    <definedName name="SSS_1" hidden="1">{"'T2-3-11'!$B$8:$O$25"}</definedName>
    <definedName name="SSS_2" hidden="1">{"'T2-3-11'!$B$8:$O$25"}</definedName>
    <definedName name="SSS_3" hidden="1">{"'T2-3-11'!$B$8:$O$25"}</definedName>
    <definedName name="tbl_ProdInfo" hidden="1">#REF!</definedName>
    <definedName name="Test" hidden="1">{#N/A,#N/A,FALSE,"Aging Summary";#N/A,#N/A,FALSE,"Ratio Analysis";#N/A,#N/A,FALSE,"Test 120 Day Accts";#N/A,#N/A,FALSE,"Tickmarks"}</definedName>
    <definedName name="Test_1" hidden="1">{#N/A,#N/A,FALSE,"Aging Summary";#N/A,#N/A,FALSE,"Ratio Analysis";#N/A,#N/A,FALSE,"Test 120 Day Accts";#N/A,#N/A,FALSE,"Tickmarks"}</definedName>
    <definedName name="Test_2" hidden="1">{#N/A,#N/A,FALSE,"Aging Summary";#N/A,#N/A,FALSE,"Ratio Analysis";#N/A,#N/A,FALSE,"Test 120 Day Accts";#N/A,#N/A,FALSE,"Tickmarks"}</definedName>
    <definedName name="Test_3" hidden="1">{#N/A,#N/A,FALSE,"Aging Summary";#N/A,#N/A,FALSE,"Ratio Analysis";#N/A,#N/A,FALSE,"Test 120 Day Accts";#N/A,#N/A,FALSE,"Tickmarks"}</definedName>
    <definedName name="TextRefCopyRangeCount" hidden="1">4</definedName>
    <definedName name="w" hidden="1">{#N/A,#N/A,FALSE,"Prog"}</definedName>
    <definedName name="w_1" hidden="1">{#N/A,#N/A,FALSE,"Prog"}</definedName>
    <definedName name="w_2" hidden="1">{#N/A,#N/A,FALSE,"Prog"}</definedName>
    <definedName name="w_3" hidden="1">{#N/A,#N/A,FALSE,"Prog"}</definedName>
    <definedName name="wrn.AESreport.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wrn.AESreport._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wrn.AESreport._2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wrn.AESreport._3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ll._.Sheets." hidden="1">{#N/A,#N/A,FALSE,"JA.1";#N/A,#N/A,FALSE,"JA.2";#N/A,#N/A,FALSE,"JA.3";#N/A,#N/A,FALSE,"JA.4";#N/A,#N/A,FALSE,"JA.5";#N/A,#N/A,FALSE,"JA.6";#N/A,#N/A,FALSE,"JA.7";#N/A,#N/A,FALSE,"JA.8";#N/A,#N/A,FALSE,"JA.9";#N/A,#N/A,FALSE,"JA.10";#N/A,#N/A,FALSE,"JB.1";#N/A,#N/A,FALSE,"JB.2";#N/A,#N/A,FALSE,"JB.3";#N/A,#N/A,FALSE,"JB.4";#N/A,#N/A,FALSE,"JB.5";#N/A,#N/A,FALSE,"JB.6";#N/A,#N/A,FALSE,"JB.7";#N/A,#N/A,FALSE,"JB.8";#N/A,#N/A,FALSE,"JB.9";#N/A,#N/A,FALSE,"JB.10";#N/A,#N/A,FALSE,"JC.1";#N/A,#N/A,FALSE,"JC.2";#N/A,#N/A,FALSE,"JC.3";#N/A,#N/A,FALSE,"JC.4";#N/A,#N/A,FALSE,"JC.5";#N/A,#N/A,FALSE,"JC.6";#N/A,#N/A,FALSE,"JC.7";#N/A,#N/A,FALSE,"JC.8";#N/A,#N/A,FALSE,"JC.9";#N/A,#N/A,FALSE,"JC.10";#N/A,#N/A,FALSE,"JD.1";#N/A,#N/A,FALSE,"JD.2";#N/A,#N/A,FALSE,"JD.3";#N/A,#N/A,FALSE,"JD.4";#N/A,#N/A,FALSE,"JD.5";#N/A,#N/A,FALSE,"JD.6";#N/A,#N/A,FALSE,"JD.7";#N/A,#N/A,FALSE,"JD.8";#N/A,#N/A,FALSE,"JD.9";#N/A,#N/A,FALSE,"JD.10"}</definedName>
    <definedName name="wrn.All._.Sheets._1" hidden="1">{#N/A,#N/A,FALSE,"JA.1";#N/A,#N/A,FALSE,"JA.2";#N/A,#N/A,FALSE,"JA.3";#N/A,#N/A,FALSE,"JA.4";#N/A,#N/A,FALSE,"JA.5";#N/A,#N/A,FALSE,"JA.6";#N/A,#N/A,FALSE,"JA.7";#N/A,#N/A,FALSE,"JA.8";#N/A,#N/A,FALSE,"JA.9";#N/A,#N/A,FALSE,"JA.10";#N/A,#N/A,FALSE,"JB.1";#N/A,#N/A,FALSE,"JB.2";#N/A,#N/A,FALSE,"JB.3";#N/A,#N/A,FALSE,"JB.4";#N/A,#N/A,FALSE,"JB.5";#N/A,#N/A,FALSE,"JB.6";#N/A,#N/A,FALSE,"JB.7";#N/A,#N/A,FALSE,"JB.8";#N/A,#N/A,FALSE,"JB.9";#N/A,#N/A,FALSE,"JB.10";#N/A,#N/A,FALSE,"JC.1";#N/A,#N/A,FALSE,"JC.2";#N/A,#N/A,FALSE,"JC.3";#N/A,#N/A,FALSE,"JC.4";#N/A,#N/A,FALSE,"JC.5";#N/A,#N/A,FALSE,"JC.6";#N/A,#N/A,FALSE,"JC.7";#N/A,#N/A,FALSE,"JC.8";#N/A,#N/A,FALSE,"JC.9";#N/A,#N/A,FALSE,"JC.10";#N/A,#N/A,FALSE,"JD.1";#N/A,#N/A,FALSE,"JD.2";#N/A,#N/A,FALSE,"JD.3";#N/A,#N/A,FALSE,"JD.4";#N/A,#N/A,FALSE,"JD.5";#N/A,#N/A,FALSE,"JD.6";#N/A,#N/A,FALSE,"JD.7";#N/A,#N/A,FALSE,"JD.8";#N/A,#N/A,FALSE,"JD.9";#N/A,#N/A,FALSE,"JD.10"}</definedName>
    <definedName name="wrn.All._.Sheets._2" hidden="1">{#N/A,#N/A,FALSE,"JA.1";#N/A,#N/A,FALSE,"JA.2";#N/A,#N/A,FALSE,"JA.3";#N/A,#N/A,FALSE,"JA.4";#N/A,#N/A,FALSE,"JA.5";#N/A,#N/A,FALSE,"JA.6";#N/A,#N/A,FALSE,"JA.7";#N/A,#N/A,FALSE,"JA.8";#N/A,#N/A,FALSE,"JA.9";#N/A,#N/A,FALSE,"JA.10";#N/A,#N/A,FALSE,"JB.1";#N/A,#N/A,FALSE,"JB.2";#N/A,#N/A,FALSE,"JB.3";#N/A,#N/A,FALSE,"JB.4";#N/A,#N/A,FALSE,"JB.5";#N/A,#N/A,FALSE,"JB.6";#N/A,#N/A,FALSE,"JB.7";#N/A,#N/A,FALSE,"JB.8";#N/A,#N/A,FALSE,"JB.9";#N/A,#N/A,FALSE,"JB.10";#N/A,#N/A,FALSE,"JC.1";#N/A,#N/A,FALSE,"JC.2";#N/A,#N/A,FALSE,"JC.3";#N/A,#N/A,FALSE,"JC.4";#N/A,#N/A,FALSE,"JC.5";#N/A,#N/A,FALSE,"JC.6";#N/A,#N/A,FALSE,"JC.7";#N/A,#N/A,FALSE,"JC.8";#N/A,#N/A,FALSE,"JC.9";#N/A,#N/A,FALSE,"JC.10";#N/A,#N/A,FALSE,"JD.1";#N/A,#N/A,FALSE,"JD.2";#N/A,#N/A,FALSE,"JD.3";#N/A,#N/A,FALSE,"JD.4";#N/A,#N/A,FALSE,"JD.5";#N/A,#N/A,FALSE,"JD.6";#N/A,#N/A,FALSE,"JD.7";#N/A,#N/A,FALSE,"JD.8";#N/A,#N/A,FALSE,"JD.9";#N/A,#N/A,FALSE,"JD.10"}</definedName>
    <definedName name="wrn.All._.Sheets._3" hidden="1">{#N/A,#N/A,FALSE,"JA.1";#N/A,#N/A,FALSE,"JA.2";#N/A,#N/A,FALSE,"JA.3";#N/A,#N/A,FALSE,"JA.4";#N/A,#N/A,FALSE,"JA.5";#N/A,#N/A,FALSE,"JA.6";#N/A,#N/A,FALSE,"JA.7";#N/A,#N/A,FALSE,"JA.8";#N/A,#N/A,FALSE,"JA.9";#N/A,#N/A,FALSE,"JA.10";#N/A,#N/A,FALSE,"JB.1";#N/A,#N/A,FALSE,"JB.2";#N/A,#N/A,FALSE,"JB.3";#N/A,#N/A,FALSE,"JB.4";#N/A,#N/A,FALSE,"JB.5";#N/A,#N/A,FALSE,"JB.6";#N/A,#N/A,FALSE,"JB.7";#N/A,#N/A,FALSE,"JB.8";#N/A,#N/A,FALSE,"JB.9";#N/A,#N/A,FALSE,"JB.10";#N/A,#N/A,FALSE,"JC.1";#N/A,#N/A,FALSE,"JC.2";#N/A,#N/A,FALSE,"JC.3";#N/A,#N/A,FALSE,"JC.4";#N/A,#N/A,FALSE,"JC.5";#N/A,#N/A,FALSE,"JC.6";#N/A,#N/A,FALSE,"JC.7";#N/A,#N/A,FALSE,"JC.8";#N/A,#N/A,FALSE,"JC.9";#N/A,#N/A,FALSE,"JC.10";#N/A,#N/A,FALSE,"JD.1";#N/A,#N/A,FALSE,"JD.2";#N/A,#N/A,FALSE,"JD.3";#N/A,#N/A,FALSE,"JD.4";#N/A,#N/A,FALSE,"JD.5";#N/A,#N/A,FALSE,"JD.6";#N/A,#N/A,FALSE,"JD.7";#N/A,#N/A,FALSE,"JD.8";#N/A,#N/A,FALSE,"JD.9";#N/A,#N/A,FALSE,"JD.10"}</definedName>
    <definedName name="wrn.Annual._.FS._.in._.Euro." hidden="1">{"BS_Euro_2003_2017",#N/A,FALSE,"Annual FS - Euro";"BS_Euro_2018_2030",#N/A,FALSE,"Annual FS - Euro";"IS_Euro_2003_2017",#N/A,FALSE,"Annual FS - Euro";"IS_Euro_2018_2030",#N/A,FALSE,"Annual FS - Euro";"CF_Euro_2003-2017A",#N/A,FALSE,"Annual FS - Euro";"CF_Euro_2018-2030A",#N/A,FALSE,"Annual FS - Euro";"CF_Euro_2003-2017B",#N/A,FALSE,"Annual FS - Euro";"CF_Euro_2018-2030B",#N/A,FALSE,"Annual FS - Euro"}</definedName>
    <definedName name="wrn.Annual._.FS._.in._.Euro._1" hidden="1">{"BS_Euro_2003_2017",#N/A,FALSE,"Annual FS - Euro";"BS_Euro_2018_2030",#N/A,FALSE,"Annual FS - Euro";"IS_Euro_2003_2017",#N/A,FALSE,"Annual FS - Euro";"IS_Euro_2018_2030",#N/A,FALSE,"Annual FS - Euro";"CF_Euro_2003-2017A",#N/A,FALSE,"Annual FS - Euro";"CF_Euro_2018-2030A",#N/A,FALSE,"Annual FS - Euro";"CF_Euro_2003-2017B",#N/A,FALSE,"Annual FS - Euro";"CF_Euro_2018-2030B",#N/A,FALSE,"Annual FS - Euro"}</definedName>
    <definedName name="wrn.Annual._.FS._.in._.Euro._2" hidden="1">{"BS_Euro_2003_2017",#N/A,FALSE,"Annual FS - Euro";"BS_Euro_2018_2030",#N/A,FALSE,"Annual FS - Euro";"IS_Euro_2003_2017",#N/A,FALSE,"Annual FS - Euro";"IS_Euro_2018_2030",#N/A,FALSE,"Annual FS - Euro";"CF_Euro_2003-2017A",#N/A,FALSE,"Annual FS - Euro";"CF_Euro_2018-2030A",#N/A,FALSE,"Annual FS - Euro";"CF_Euro_2003-2017B",#N/A,FALSE,"Annual FS - Euro";"CF_Euro_2018-2030B",#N/A,FALSE,"Annual FS - Euro"}</definedName>
    <definedName name="wrn.Annual._.FS._.in._.Euro._3" hidden="1">{"BS_Euro_2003_2017",#N/A,FALSE,"Annual FS - Euro";"BS_Euro_2018_2030",#N/A,FALSE,"Annual FS - Euro";"IS_Euro_2003_2017",#N/A,FALSE,"Annual FS - Euro";"IS_Euro_2018_2030",#N/A,FALSE,"Annual FS - Euro";"CF_Euro_2003-2017A",#N/A,FALSE,"Annual FS - Euro";"CF_Euro_2018-2030A",#N/A,FALSE,"Annual FS - Euro";"CF_Euro_2003-2017B",#N/A,FALSE,"Annual FS - Euro";"CF_Euro_2018-2030B",#N/A,FALSE,"Annual FS - Euro"}</definedName>
    <definedName name="wrn.Annual._.Report." hidden="1">{"ARPandL",#N/A,FALSE,"Report Annual";"ARCashflow",#N/A,FALSE,"Report Annual";"ARBalanceSheet",#N/A,FALSE,"Report Annual";"ARRatios",#N/A,FALSE,"Report Annual"}</definedName>
    <definedName name="wrn.Annual._.Report._1" hidden="1">{"ARPandL",#N/A,FALSE,"Report Annual";"ARCashflow",#N/A,FALSE,"Report Annual";"ARBalanceSheet",#N/A,FALSE,"Report Annual";"ARRatios",#N/A,FALSE,"Report Annual"}</definedName>
    <definedName name="wrn.Annual._.Report._2" hidden="1">{"ARPandL",#N/A,FALSE,"Report Annual";"ARCashflow",#N/A,FALSE,"Report Annual";"ARBalanceSheet",#N/A,FALSE,"Report Annual";"ARRatios",#N/A,FALSE,"Report Annual"}</definedName>
    <definedName name="wrn.Annual._.Report._3" hidden="1">{"ARPandL",#N/A,FALSE,"Report Annual";"ARCashflow",#N/A,FALSE,"Report Annual";"ARBalanceSheet",#N/A,FALSE,"Report Annual";"ARRatios",#N/A,FALSE,"Report Annual"}</definedName>
    <definedName name="wrn.bütçe." hidden="1">{#N/A,#N/A,TRUE,"K-SATIŞ";#N/A,#N/A,TRUE,"K-Gelir Tablosu ";#N/A,#N/A,TRUE,"K-Nakit Akış Tablosu ";#N/A,#N/A,TRUE,"K-Faal. Gid. Bütçesi ";#N/A,#N/A,TRUE,"K-Çalışılmayan Kıs.Gid. Bütçesi";#N/A,#N/A,TRUE,"K-Personel";#N/A,#N/A,TRUE,"E-SATIŞ";#N/A,#N/A,TRUE,"E-Gelir Tablosu";#N/A,#N/A,TRUE,"E-Nakit Akış Tablosu";#N/A,#N/A,TRUE,"E-Faal. Gid. Bütçesi";#N/A,#N/A,TRUE,"E-Çalışılmayan Kıs.Gid. Büt ";#N/A,#N/A,TRUE,"E-Personel ";#N/A,#N/A,TRUE,"K-Gelir Tablosu ";#N/A,#N/A,TRUE,"K-Faal. Gid. Bütçesi "}</definedName>
    <definedName name="wrn.bütçe._1" hidden="1">{#N/A,#N/A,TRUE,"K-SATIŞ";#N/A,#N/A,TRUE,"K-Gelir Tablosu ";#N/A,#N/A,TRUE,"K-Nakit Akış Tablosu ";#N/A,#N/A,TRUE,"K-Faal. Gid. Bütçesi ";#N/A,#N/A,TRUE,"K-Çalışılmayan Kıs.Gid. Bütçesi";#N/A,#N/A,TRUE,"K-Personel";#N/A,#N/A,TRUE,"E-SATIŞ";#N/A,#N/A,TRUE,"E-Gelir Tablosu";#N/A,#N/A,TRUE,"E-Nakit Akış Tablosu";#N/A,#N/A,TRUE,"E-Faal. Gid. Bütçesi";#N/A,#N/A,TRUE,"E-Çalışılmayan Kıs.Gid. Büt ";#N/A,#N/A,TRUE,"E-Personel ";#N/A,#N/A,TRUE,"K-Gelir Tablosu ";#N/A,#N/A,TRUE,"K-Faal. Gid. Bütçesi "}</definedName>
    <definedName name="wrn.bütçe._2" hidden="1">{#N/A,#N/A,TRUE,"K-SATIŞ";#N/A,#N/A,TRUE,"K-Gelir Tablosu ";#N/A,#N/A,TRUE,"K-Nakit Akış Tablosu ";#N/A,#N/A,TRUE,"K-Faal. Gid. Bütçesi ";#N/A,#N/A,TRUE,"K-Çalışılmayan Kıs.Gid. Bütçesi";#N/A,#N/A,TRUE,"K-Personel";#N/A,#N/A,TRUE,"E-SATIŞ";#N/A,#N/A,TRUE,"E-Gelir Tablosu";#N/A,#N/A,TRUE,"E-Nakit Akış Tablosu";#N/A,#N/A,TRUE,"E-Faal. Gid. Bütçesi";#N/A,#N/A,TRUE,"E-Çalışılmayan Kıs.Gid. Büt ";#N/A,#N/A,TRUE,"E-Personel ";#N/A,#N/A,TRUE,"K-Gelir Tablosu ";#N/A,#N/A,TRUE,"K-Faal. Gid. Bütçesi "}</definedName>
    <definedName name="wrn.bütçe._3" hidden="1">{#N/A,#N/A,TRUE,"K-SATIŞ";#N/A,#N/A,TRUE,"K-Gelir Tablosu ";#N/A,#N/A,TRUE,"K-Nakit Akış Tablosu ";#N/A,#N/A,TRUE,"K-Faal. Gid. Bütçesi ";#N/A,#N/A,TRUE,"K-Çalışılmayan Kıs.Gid. Bütçesi";#N/A,#N/A,TRUE,"K-Personel";#N/A,#N/A,TRUE,"E-SATIŞ";#N/A,#N/A,TRUE,"E-Gelir Tablosu";#N/A,#N/A,TRUE,"E-Nakit Akış Tablosu";#N/A,#N/A,TRUE,"E-Faal. Gid. Bütçesi";#N/A,#N/A,TRUE,"E-Çalışılmayan Kıs.Gid. Büt ";#N/A,#N/A,TRUE,"E-Personel ";#N/A,#N/A,TRUE,"K-Gelir Tablosu ";#N/A,#N/A,TRUE,"K-Faal. Gid. Bütçesi "}</definedName>
    <definedName name="wrn.Calculations.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wrn.Calculations._1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wrn.Calculations._2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wrn.Calculations._3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wrn.diğer." hidden="1">{"Cost of Sales",#N/A,FALSE,"COST OF SALES";"Fixed Assets",#N/A,FALSE,"F.A.-REV.";"Lease",#N/A,FALSE,"LEASE";"Loans",#N/A,FALSE,"Loans-rev.";"$ revenues &amp; unit prices",#N/A,FALSE,"sales4";"tl revenues &amp; unit prices",#N/A,FALSE,"sales4";"capacity&amp; production &amp; tonsales",#N/A,FALSE,"sales4";"nav",#N/A,FALSE,"NAV"}</definedName>
    <definedName name="wrn.diğer._1" hidden="1">{"Cost of Sales",#N/A,FALSE,"COST OF SALES";"Fixed Assets",#N/A,FALSE,"F.A.-REV.";"Lease",#N/A,FALSE,"LEASE";"Loans",#N/A,FALSE,"Loans-rev.";"$ revenues &amp; unit prices",#N/A,FALSE,"sales4";"tl revenues &amp; unit prices",#N/A,FALSE,"sales4";"capacity&amp; production &amp; tonsales",#N/A,FALSE,"sales4";"nav",#N/A,FALSE,"NAV"}</definedName>
    <definedName name="wrn.diğer._2" hidden="1">{"Cost of Sales",#N/A,FALSE,"COST OF SALES";"Fixed Assets",#N/A,FALSE,"F.A.-REV.";"Lease",#N/A,FALSE,"LEASE";"Loans",#N/A,FALSE,"Loans-rev.";"$ revenues &amp; unit prices",#N/A,FALSE,"sales4";"tl revenues &amp; unit prices",#N/A,FALSE,"sales4";"capacity&amp; production &amp; tonsales",#N/A,FALSE,"sales4";"nav",#N/A,FALSE,"NAV"}</definedName>
    <definedName name="wrn.diğer._3" hidden="1">{"Cost of Sales",#N/A,FALSE,"COST OF SALES";"Fixed Assets",#N/A,FALSE,"F.A.-REV.";"Lease",#N/A,FALSE,"LEASE";"Loans",#N/A,FALSE,"Loans-rev.";"$ revenues &amp; unit prices",#N/A,FALSE,"sales4";"tl revenues &amp; unit prices",#N/A,FALSE,"sales4";"capacity&amp; production &amp; tonsales",#N/A,FALSE,"sales4";"nav",#N/A,FALSE,"NAV"}</definedName>
    <definedName name="wrn.Finance.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wrn.Finance._1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wrn.Finance._2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wrn.Finance._3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wrn.FLUJO._.CAJA." hidden="1">{"FLUJO DE CAJA",#N/A,FALSE,"Hoja1";"ANEXOS FLUJO",#N/A,FALSE,"Hoja1"}</definedName>
    <definedName name="wrn.FLUJO._.CAJA._1" hidden="1">{"FLUJO DE CAJA",#N/A,FALSE,"Hoja1";"ANEXOS FLUJO",#N/A,FALSE,"Hoja1"}</definedName>
    <definedName name="wrn.FLUJO._.CAJA._2" hidden="1">{"FLUJO DE CAJA",#N/A,FALSE,"Hoja1";"ANEXOS FLUJO",#N/A,FALSE,"Hoja1"}</definedName>
    <definedName name="wrn.FLUJO._.CAJA._3" hidden="1">{"FLUJO DE CAJA",#N/A,FALSE,"Hoja1";"ANEXOS FLUJO",#N/A,FALSE,"Hoja1"}</definedName>
    <definedName name="wrn.FY97SBP." hidden="1">{#N/A,#N/A,FALSE,"FY97";#N/A,#N/A,FALSE,"FY98";#N/A,#N/A,FALSE,"FY99";#N/A,#N/A,FALSE,"FY00";#N/A,#N/A,FALSE,"FY01"}</definedName>
    <definedName name="wrn.FY97SBP._1" hidden="1">{#N/A,#N/A,FALSE,"FY97";#N/A,#N/A,FALSE,"FY98";#N/A,#N/A,FALSE,"FY99";#N/A,#N/A,FALSE,"FY00";#N/A,#N/A,FALSE,"FY01"}</definedName>
    <definedName name="wrn.FY97SBP._2" hidden="1">{#N/A,#N/A,FALSE,"FY97";#N/A,#N/A,FALSE,"FY98";#N/A,#N/A,FALSE,"FY99";#N/A,#N/A,FALSE,"FY00";#N/A,#N/A,FALSE,"FY01"}</definedName>
    <definedName name="wrn.FY97SBP._3" hidden="1">{#N/A,#N/A,FALSE,"FY97";#N/A,#N/A,FALSE,"FY98";#N/A,#N/A,FALSE,"FY99";#N/A,#N/A,FALSE,"FY00";#N/A,#N/A,FALSE,"FY01"}</definedName>
    <definedName name="wrn.GANANCIAS._.Y._.PERDIDAS." hidden="1">{"GAN.Y PERD.RESUMIDO",#N/A,FALSE,"Hoja1";"GAN.Y PERD.DETALLADO",#N/A,FALSE,"Hoja1"}</definedName>
    <definedName name="wrn.GANANCIAS._.Y._.PERDIDAS._1" hidden="1">{"GAN.Y PERD.RESUMIDO",#N/A,FALSE,"Hoja1";"GAN.Y PERD.DETALLADO",#N/A,FALSE,"Hoja1"}</definedName>
    <definedName name="wrn.GANANCIAS._.Y._.PERDIDAS._2" hidden="1">{"GAN.Y PERD.RESUMIDO",#N/A,FALSE,"Hoja1";"GAN.Y PERD.DETALLADO",#N/A,FALSE,"Hoja1"}</definedName>
    <definedName name="wrn.GANANCIAS._.Y._.PERDIDAS._3" hidden="1">{"GAN.Y PERD.RESUMIDO",#N/A,FALSE,"Hoja1";"GAN.Y PERD.DETALLADO",#N/A,FALSE,"Hoja1"}</definedName>
    <definedName name="wrn.geçmiş._.dönem." hidden="1">{"balancesheet",#N/A,FALSE,"DCF";"incomestatement",#N/A,FALSE,"DCF";"ratioanalysis",#N/A,FALSE,"DCF";"USD-balancesheet",#N/A,FALSE,"US$";"USD-incomestatement",#N/A,FALSE,"US$";"USD-balancesheetprojection",#N/A,FALSE,"US$";"USD-incomestatementprojection",#N/A,FALSE,"US$"}</definedName>
    <definedName name="wrn.geçmiş._.dönem._1" hidden="1">{"balancesheet",#N/A,FALSE,"DCF";"incomestatement",#N/A,FALSE,"DCF";"ratioanalysis",#N/A,FALSE,"DCF";"USD-balancesheet",#N/A,FALSE,"US$";"USD-incomestatement",#N/A,FALSE,"US$";"USD-balancesheetprojection",#N/A,FALSE,"US$";"USD-incomestatementprojection",#N/A,FALSE,"US$"}</definedName>
    <definedName name="wrn.geçmiş._.dönem._2" hidden="1">{"balancesheet",#N/A,FALSE,"DCF";"incomestatement",#N/A,FALSE,"DCF";"ratioanalysis",#N/A,FALSE,"DCF";"USD-balancesheet",#N/A,FALSE,"US$";"USD-incomestatement",#N/A,FALSE,"US$";"USD-balancesheetprojection",#N/A,FALSE,"US$";"USD-incomestatementprojection",#N/A,FALSE,"US$"}</definedName>
    <definedName name="wrn.geçmiş._.dönem._3" hidden="1">{"balancesheet",#N/A,FALSE,"DCF";"incomestatement",#N/A,FALSE,"DCF";"ratioanalysis",#N/A,FALSE,"DCF";"USD-balancesheet",#N/A,FALSE,"US$";"USD-incomestatement",#N/A,FALSE,"US$";"USD-balancesheetprojection",#N/A,FALSE,"US$";"USD-incomestatementprojection",#N/A,FALSE,"US$"}</definedName>
    <definedName name="wrn.Historical._.Data." hidden="1">{"Historical B/S ($)",#N/A,TRUE,"%";"Historical I/S ($)",#N/A,TRUE,"%";"Historical B/S (TL)",#N/A,TRUE,"%";"Historical I/S (TL)",#N/A,TRUE,"%";"Historical R/A",#N/A,TRUE,"%";"Historical B/S (%) - Vertical",#N/A,TRUE,"%";"Historical I/S (%) - Vertical",#N/A,TRUE,"%";"Historical B/S (%) - Horizontal",#N/A,TRUE,"%";"Historical I/S (%) - Horizontal",#N/A,TRUE,"%"}</definedName>
    <definedName name="wrn.Historical._.Data._1" hidden="1">{"Historical B/S ($)",#N/A,TRUE,"%";"Historical I/S ($)",#N/A,TRUE,"%";"Historical B/S (TL)",#N/A,TRUE,"%";"Historical I/S (TL)",#N/A,TRUE,"%";"Historical R/A",#N/A,TRUE,"%";"Historical B/S (%) - Vertical",#N/A,TRUE,"%";"Historical I/S (%) - Vertical",#N/A,TRUE,"%";"Historical B/S (%) - Horizontal",#N/A,TRUE,"%";"Historical I/S (%) - Horizontal",#N/A,TRUE,"%"}</definedName>
    <definedName name="wrn.Historical._.Data._2" hidden="1">{"Historical B/S ($)",#N/A,TRUE,"%";"Historical I/S ($)",#N/A,TRUE,"%";"Historical B/S (TL)",#N/A,TRUE,"%";"Historical I/S (TL)",#N/A,TRUE,"%";"Historical R/A",#N/A,TRUE,"%";"Historical B/S (%) - Vertical",#N/A,TRUE,"%";"Historical I/S (%) - Vertical",#N/A,TRUE,"%";"Historical B/S (%) - Horizontal",#N/A,TRUE,"%";"Historical I/S (%) - Horizontal",#N/A,TRUE,"%"}</definedName>
    <definedName name="wrn.Historical._.Data._3" hidden="1">{"Historical B/S ($)",#N/A,TRUE,"%";"Historical I/S ($)",#N/A,TRUE,"%";"Historical B/S (TL)",#N/A,TRUE,"%";"Historical I/S (TL)",#N/A,TRUE,"%";"Historical R/A",#N/A,TRUE,"%";"Historical B/S (%) - Vertical",#N/A,TRUE,"%";"Historical I/S (%) - Vertical",#N/A,TRUE,"%";"Historical B/S (%) - Horizontal",#N/A,TRUE,"%";"Historical I/S (%) - Horizontal",#N/A,TRUE,"%"}</definedName>
    <definedName name="wrn.Inputs." hidden="1">{"Inputs 1","Base",FALSE,"INPUTS";"Inputs 2","Base",FALSE,"INPUTS";"Inputs 3","Base",FALSE,"INPUTS";"Inputs 4","Base",FALSE,"INPUTS";"Inputs 5","Base",FALSE,"INPUTS"}</definedName>
    <definedName name="wrn.Inputs._1" hidden="1">{"Inputs 1","Base",FALSE,"INPUTS";"Inputs 2","Base",FALSE,"INPUTS";"Inputs 3","Base",FALSE,"INPUTS";"Inputs 4","Base",FALSE,"INPUTS";"Inputs 5","Base",FALSE,"INPUTS"}</definedName>
    <definedName name="wrn.Inputs._2" hidden="1">{"Inputs 1","Base",FALSE,"INPUTS";"Inputs 2","Base",FALSE,"INPUTS";"Inputs 3","Base",FALSE,"INPUTS";"Inputs 4","Base",FALSE,"INPUTS";"Inputs 5","Base",FALSE,"INPUTS"}</definedName>
    <definedName name="wrn.Inputs._3" hidden="1">{"Inputs 1","Base",FALSE,"INPUTS";"Inputs 2","Base",FALSE,"INPUTS";"Inputs 3","Base",FALSE,"INPUTS";"Inputs 4","Base",FALSE,"INPUTS";"Inputs 5","Base",FALSE,"INPUTS"}</definedName>
    <definedName name="wrn.Pricing._.Case." hidden="1">{#N/A,#N/A,TRUE,"RESULTS";#N/A,#N/A,TRUE,"REV REQUIRE";#N/A,#N/A,TRUE,"RATEBASE";#N/A,#N/A,TRUE,"LEVELIZED"}</definedName>
    <definedName name="wrn.Pricing._.Case._1" hidden="1">{#N/A,#N/A,TRUE,"RESULTS";#N/A,#N/A,TRUE,"REV REQUIRE";#N/A,#N/A,TRUE,"RATEBASE";#N/A,#N/A,TRUE,"LEVELIZED"}</definedName>
    <definedName name="wrn.Pricing._.Case._2" hidden="1">{#N/A,#N/A,TRUE,"RESULTS";#N/A,#N/A,TRUE,"REV REQUIRE";#N/A,#N/A,TRUE,"RATEBASE";#N/A,#N/A,TRUE,"LEVELIZED"}</definedName>
    <definedName name="wrn.Pricing._.Case._3" hidden="1">{#N/A,#N/A,TRUE,"RESULTS";#N/A,#N/A,TRUE,"REV REQUIRE";#N/A,#N/A,TRUE,"RATEBASE";#N/A,#N/A,TRUE,"LEVELIZED"}</definedName>
    <definedName name="wrn.pricing2._.case." hidden="1">{#N/A,#N/A,TRUE,"RESULTS";#N/A,#N/A,TRUE,"REV REQUIRE";#N/A,#N/A,TRUE,"RATEBASE";#N/A,#N/A,TRUE,"LEVELIZED"}</definedName>
    <definedName name="wrn.pricing2._.case._1" hidden="1">{#N/A,#N/A,TRUE,"RESULTS";#N/A,#N/A,TRUE,"REV REQUIRE";#N/A,#N/A,TRUE,"RATEBASE";#N/A,#N/A,TRUE,"LEVELIZED"}</definedName>
    <definedName name="wrn.pricing2._.case._2" hidden="1">{#N/A,#N/A,TRUE,"RESULTS";#N/A,#N/A,TRUE,"REV REQUIRE";#N/A,#N/A,TRUE,"RATEBASE";#N/A,#N/A,TRUE,"LEVELIZED"}</definedName>
    <definedName name="wrn.pricing2._.case._3" hidden="1">{#N/A,#N/A,TRUE,"RESULTS";#N/A,#N/A,TRUE,"REV REQUIRE";#N/A,#N/A,TRUE,"RATEBASE";#N/A,#N/A,TRUE,"LEVELIZED"}</definedName>
    <definedName name="wrn.print." hidden="1">{#N/A,#N/A,FALSE,"Resid CPRIV";#N/A,#N/A,FALSE,"Comer_CPRIVKsum";#N/A,#N/A,FALSE,"General (2)";#N/A,#N/A,FALSE,"Oficial";#N/A,#N/A,FALSE,"Resumen";#N/A,#N/A,FALSE,"Escenarios"}</definedName>
    <definedName name="wrn.Print._.All._.A4.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wrn.Print._.All._.A4._1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wrn.Print._.All._.A4._2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wrn.Print._.All._.A4._3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wrn.Print._.All._.Letter.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wrn.Print._.All._.Letter._1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wrn.Print._.All._.Letter._2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wrn.Print._.All._.Letter._3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wrn.Print._.Results._.A4." hidden="1">{"Valuation",#N/A,TRUE,"Valuation Summary";"Financial Statements",#N/A,TRUE,"Results";"Results",#N/A,TRUE,"Results";"Ratios",#N/A,TRUE,"Results";"P2 Summary",#N/A,TRUE,"Results"}</definedName>
    <definedName name="wrn.Print._.Results._.A4._1" hidden="1">{"Valuation",#N/A,TRUE,"Valuation Summary";"Financial Statements",#N/A,TRUE,"Results";"Results",#N/A,TRUE,"Results";"Ratios",#N/A,TRUE,"Results";"P2 Summary",#N/A,TRUE,"Results"}</definedName>
    <definedName name="wrn.Print._.Results._.A4._2" hidden="1">{"Valuation",#N/A,TRUE,"Valuation Summary";"Financial Statements",#N/A,TRUE,"Results";"Results",#N/A,TRUE,"Results";"Ratios",#N/A,TRUE,"Results";"P2 Summary",#N/A,TRUE,"Results"}</definedName>
    <definedName name="wrn.Print._.Results._.A4._3" hidden="1">{"Valuation",#N/A,TRUE,"Valuation Summary";"Financial Statements",#N/A,TRUE,"Results";"Results",#N/A,TRUE,"Results";"Ratios",#N/A,TRUE,"Results";"P2 Summary",#N/A,TRUE,"Results"}</definedName>
    <definedName name="wrn.Print._.Results._.Letter." hidden="1">{"Valuation - Letter",#N/A,TRUE,"Valuation Summary";"Financial Statements - Letter",#N/A,TRUE,"Results";"Results - Letter",#N/A,TRUE,"Results";"Ratios - Letter",#N/A,TRUE,"Results";"P2 Summary - Letter",#N/A,TRUE,"Results"}</definedName>
    <definedName name="wrn.Print._.Results._.Letter._1" hidden="1">{"Valuation - Letter",#N/A,TRUE,"Valuation Summary";"Financial Statements - Letter",#N/A,TRUE,"Results";"Results - Letter",#N/A,TRUE,"Results";"Ratios - Letter",#N/A,TRUE,"Results";"P2 Summary - Letter",#N/A,TRUE,"Results"}</definedName>
    <definedName name="wrn.Print._.Results._.Letter._2" hidden="1">{"Valuation - Letter",#N/A,TRUE,"Valuation Summary";"Financial Statements - Letter",#N/A,TRUE,"Results";"Results - Letter",#N/A,TRUE,"Results";"Ratios - Letter",#N/A,TRUE,"Results";"P2 Summary - Letter",#N/A,TRUE,"Results"}</definedName>
    <definedName name="wrn.Print._.Results._.Letter._3" hidden="1">{"Valuation - Letter",#N/A,TRUE,"Valuation Summary";"Financial Statements - Letter",#N/A,TRUE,"Results";"Results - Letter",#N/A,TRUE,"Results";"Ratios - Letter",#N/A,TRUE,"Results";"P2 Summary - Letter",#N/A,TRUE,"Results"}</definedName>
    <definedName name="wrn.print._1" hidden="1">{#N/A,#N/A,FALSE,"Resid CPRIV";#N/A,#N/A,FALSE,"Comer_CPRIVKsum";#N/A,#N/A,FALSE,"General (2)";#N/A,#N/A,FALSE,"Oficial";#N/A,#N/A,FALSE,"Resumen";#N/A,#N/A,FALSE,"Escenarios"}</definedName>
    <definedName name="wrn.print._2" hidden="1">{#N/A,#N/A,FALSE,"Resid CPRIV";#N/A,#N/A,FALSE,"Comer_CPRIVKsum";#N/A,#N/A,FALSE,"General (2)";#N/A,#N/A,FALSE,"Oficial";#N/A,#N/A,FALSE,"Resumen";#N/A,#N/A,FALSE,"Escenarios"}</definedName>
    <definedName name="wrn.print._3" hidden="1">{#N/A,#N/A,FALSE,"Resid CPRIV";#N/A,#N/A,FALSE,"Comer_CPRIVKsum";#N/A,#N/A,FALSE,"General (2)";#N/A,#N/A,FALSE,"Oficial";#N/A,#N/A,FALSE,"Resumen";#N/A,#N/A,FALSE,"Escenarios"}</definedName>
    <definedName name="wrn.projeksiyon." hidden="1">{"balancesheet-projection",#N/A,FALSE,"DCF";"incomestatement-projection",#N/A,FALSE,"DCF";"cashflow-projection",#N/A,FALSE,"DCF";"ratioanalysis-projection",#N/A,FALSE,"DCF";"kıd&amp;tax hesaplaması-projection",#N/A,FALSE,"DCF";"value",#N/A,FALSE,"DCF"}</definedName>
    <definedName name="wrn.projeksiyon._1" hidden="1">{"balancesheet-projection",#N/A,FALSE,"DCF";"incomestatement-projection",#N/A,FALSE,"DCF";"cashflow-projection",#N/A,FALSE,"DCF";"ratioanalysis-projection",#N/A,FALSE,"DCF";"kıd&amp;tax hesaplaması-projection",#N/A,FALSE,"DCF";"value",#N/A,FALSE,"DCF"}</definedName>
    <definedName name="wrn.projeksiyon._2" hidden="1">{"balancesheet-projection",#N/A,FALSE,"DCF";"incomestatement-projection",#N/A,FALSE,"DCF";"cashflow-projection",#N/A,FALSE,"DCF";"ratioanalysis-projection",#N/A,FALSE,"DCF";"kıd&amp;tax hesaplaması-projection",#N/A,FALSE,"DCF";"value",#N/A,FALSE,"DCF"}</definedName>
    <definedName name="wrn.projeksiyon._3" hidden="1">{"balancesheet-projection",#N/A,FALSE,"DCF";"incomestatement-projection",#N/A,FALSE,"DCF";"cashflow-projection",#N/A,FALSE,"DCF";"ratioanalysis-projection",#N/A,FALSE,"DCF";"kıd&amp;tax hesaplaması-projection",#N/A,FALSE,"DCF";"value",#N/A,FALSE,"DCF"}</definedName>
    <definedName name="wrn.rapor._.print." hidden="1">{#N/A,#N/A,TRUE,"içindekiler";#N/A,#N/A,TRUE,"Tbl 2.1. Finansal Analiz";#N/A,#N/A,TRUE,"Tbl 3.1 Aylık Özet Gelir Tbl";#N/A,#N/A,TRUE,"Tbl 3.2 Kümül Özet Gelir Tbl";#N/A,#N/A,TRUE,"Tbl 3.3 Nakit Karlılık Analiz T";#N/A,#N/A,TRUE,"Tbl 4.1 Özet Bilanço";#N/A,#N/A,TRUE,"Tbl 5.1 RE";#N/A,#N/A,TRUE,"Tbl 5.2 CF";#N/A,#N/A,TRUE,"Tbl 5.3 CF aylik";#N/A,#N/A,TRUE,"Tbl 6.1. Personel"}</definedName>
    <definedName name="wrn.rapor._.print._1" hidden="1">{#N/A,#N/A,TRUE,"içindekiler";#N/A,#N/A,TRUE,"Tbl 2.1. Finansal Analiz";#N/A,#N/A,TRUE,"Tbl 3.1 Aylık Özet Gelir Tbl";#N/A,#N/A,TRUE,"Tbl 3.2 Kümül Özet Gelir Tbl";#N/A,#N/A,TRUE,"Tbl 3.3 Nakit Karlılık Analiz T";#N/A,#N/A,TRUE,"Tbl 4.1 Özet Bilanço";#N/A,#N/A,TRUE,"Tbl 5.1 RE";#N/A,#N/A,TRUE,"Tbl 5.2 CF";#N/A,#N/A,TRUE,"Tbl 5.3 CF aylik";#N/A,#N/A,TRUE,"Tbl 6.1. Personel"}</definedName>
    <definedName name="wrn.rapor._.print._2" hidden="1">{#N/A,#N/A,TRUE,"içindekiler";#N/A,#N/A,TRUE,"Tbl 2.1. Finansal Analiz";#N/A,#N/A,TRUE,"Tbl 3.1 Aylık Özet Gelir Tbl";#N/A,#N/A,TRUE,"Tbl 3.2 Kümül Özet Gelir Tbl";#N/A,#N/A,TRUE,"Tbl 3.3 Nakit Karlılık Analiz T";#N/A,#N/A,TRUE,"Tbl 4.1 Özet Bilanço";#N/A,#N/A,TRUE,"Tbl 5.1 RE";#N/A,#N/A,TRUE,"Tbl 5.2 CF";#N/A,#N/A,TRUE,"Tbl 5.3 CF aylik";#N/A,#N/A,TRUE,"Tbl 6.1. Personel"}</definedName>
    <definedName name="wrn.rapor._.print._3" hidden="1">{#N/A,#N/A,TRUE,"içindekiler";#N/A,#N/A,TRUE,"Tbl 2.1. Finansal Analiz";#N/A,#N/A,TRUE,"Tbl 3.1 Aylık Özet Gelir Tbl";#N/A,#N/A,TRUE,"Tbl 3.2 Kümül Özet Gelir Tbl";#N/A,#N/A,TRUE,"Tbl 3.3 Nakit Karlılık Analiz T";#N/A,#N/A,TRUE,"Tbl 4.1 Özet Bilanço";#N/A,#N/A,TRUE,"Tbl 5.1 RE";#N/A,#N/A,TRUE,"Tbl 5.2 CF";#N/A,#N/A,TRUE,"Tbl 5.3 CF aylik";#N/A,#N/A,TRUE,"Tbl 6.1. Personel"}</definedName>
    <definedName name="wrn.Ratio._.to._.GNP." hidden="1">{#N/A,#N/A,FALSE,"Prog"}</definedName>
    <definedName name="wrn.Ratio._.to._.GNP._1" hidden="1">{#N/A,#N/A,FALSE,"Prog"}</definedName>
    <definedName name="wrn.Ratio._.to._.GNP._2" hidden="1">{#N/A,#N/A,FALSE,"Prog"}</definedName>
    <definedName name="wrn.Ratio._.to._.GNP._3" hidden="1">{#N/A,#N/A,FALSE,"Prog"}</definedName>
    <definedName name="wrn.Report." hidden="1">{"Rep 1",#N/A,FALSE,"Reports";"Rep 2",#N/A,FALSE,"Reports";"Rep 3",#N/A,FALSE,"Reports";"Rep 4",#N/A,FALSE,"Reports"}</definedName>
    <definedName name="wrn.Report._1" hidden="1">{"Rep 1",#N/A,FALSE,"Reports";"Rep 2",#N/A,FALSE,"Reports";"Rep 3",#N/A,FALSE,"Reports";"Rep 4",#N/A,FALSE,"Reports"}</definedName>
    <definedName name="wrn.Report._2" hidden="1">{"Rep 1",#N/A,FALSE,"Reports";"Rep 2",#N/A,FALSE,"Reports";"Rep 3",#N/A,FALSE,"Reports";"Rep 4",#N/A,FALSE,"Reports"}</definedName>
    <definedName name="wrn.Report._3" hidden="1">{"Rep 1",#N/A,FALSE,"Reports";"Rep 2",#N/A,FALSE,"Reports";"Rep 3",#N/A,FALSE,"Reports";"Rep 4",#N/A,FALSE,"Reports"}</definedName>
    <definedName name="wrn.resumen." hidden="1">{"prodventas",#N/A,FALSE,"CAPAPA95"}</definedName>
    <definedName name="wrn.resumen._1" hidden="1">{"prodventas",#N/A,FALSE,"CAPAPA95"}</definedName>
    <definedName name="wrn.resumen._2" hidden="1">{"prodventas",#N/A,FALSE,"CAPAPA95"}</definedName>
    <definedName name="wrn.resumen._3" hidden="1">{"prodventas",#N/A,FALSE,"CAPAPA95"}</definedName>
    <definedName name="wrn.RprMal." hidden="1">{"TumMal",#N/A,FALSE,"Analiz";"BrMal",#N/A,FALSE,"Analiz";"BrMalYuz",#N/A,FALSE,"Analiz"}</definedName>
    <definedName name="wrn.RprMal._1" hidden="1">{"TumMal",#N/A,FALSE,"Analiz";"BrMal",#N/A,FALSE,"Analiz";"BrMalYuz",#N/A,FALSE,"Analiz"}</definedName>
    <definedName name="wrn.RprMal._2" hidden="1">{"TumMal",#N/A,FALSE,"Analiz";"BrMal",#N/A,FALSE,"Analiz";"BrMalYuz",#N/A,FALSE,"Analiz"}</definedName>
    <definedName name="wrn.RprMal._3" hidden="1">{"TumMal",#N/A,FALSE,"Analiz";"BrMal",#N/A,FALSE,"Analiz";"BrMalYuz",#N/A,FALSE,"Analiz"}</definedName>
    <definedName name="wrn.SALARIOS._.PRESUPUESTO." hidden="1">{"SALARIOS",#N/A,FALSE,"Hoja3";"SUELDOS EMPLEADOS",#N/A,FALSE,"Hoja4";"SUELDOS EJECUTIVOS",#N/A,FALSE,"Hoja5"}</definedName>
    <definedName name="wrn.SALARIOS._.PRESUPUESTO._1" hidden="1">{"SALARIOS",#N/A,FALSE,"Hoja3";"SUELDOS EMPLEADOS",#N/A,FALSE,"Hoja4";"SUELDOS EJECUTIVOS",#N/A,FALSE,"Hoja5"}</definedName>
    <definedName name="wrn.SALARIOS._.PRESUPUESTO._2" hidden="1">{"SALARIOS",#N/A,FALSE,"Hoja3";"SUELDOS EMPLEADOS",#N/A,FALSE,"Hoja4";"SUELDOS EJECUTIVOS",#N/A,FALSE,"Hoja5"}</definedName>
    <definedName name="wrn.SALARIOS._.PRESUPUESTO._3" hidden="1">{"SALARIOS",#N/A,FALSE,"Hoja3";"SUELDOS EMPLEADOS",#N/A,FALSE,"Hoja4";"SUELDOS EJECUTIVOS",#N/A,FALSE,"Hoja5"}</definedName>
    <definedName name="www" hidden="1">{#N/A,#N/A,FALSE,"Prog"}</definedName>
    <definedName name="www_1" hidden="1">{#N/A,#N/A,FALSE,"Prog"}</definedName>
    <definedName name="www_2" hidden="1">{#N/A,#N/A,FALSE,"Prog"}</definedName>
    <definedName name="www_3" hidden="1">{#N/A,#N/A,FALSE,"Prog"}</definedName>
    <definedName name="x" hidden="1">{#N/A,#N/A,FALSE,"Prog"}</definedName>
    <definedName name="x_1" hidden="1">{#N/A,#N/A,FALSE,"Prog"}</definedName>
    <definedName name="x_2" hidden="1">{#N/A,#N/A,FALSE,"Prog"}</definedName>
    <definedName name="x_3" hidden="1">{#N/A,#N/A,FALSE,"Prog"}</definedName>
    <definedName name="xx" hidden="1">{#N/A,#N/A,FALSE,"Aging Summary";#N/A,#N/A,FALSE,"Ratio Analysis";#N/A,#N/A,FALSE,"Test 120 Day Accts";#N/A,#N/A,FALSE,"Tickmarks"}</definedName>
    <definedName name="xx_1" hidden="1">{#N/A,#N/A,FALSE,"Aging Summary";#N/A,#N/A,FALSE,"Ratio Analysis";#N/A,#N/A,FALSE,"Test 120 Day Accts";#N/A,#N/A,FALSE,"Tickmarks"}</definedName>
    <definedName name="xx_2" hidden="1">{#N/A,#N/A,FALSE,"Aging Summary";#N/A,#N/A,FALSE,"Ratio Analysis";#N/A,#N/A,FALSE,"Test 120 Day Accts";#N/A,#N/A,FALSE,"Tickmarks"}</definedName>
    <definedName name="xx_3" hidden="1">{#N/A,#N/A,FALSE,"Aging Summary";#N/A,#N/A,FALSE,"Ratio Analysis";#N/A,#N/A,FALSE,"Test 120 Day Accts";#N/A,#N/A,FALSE,"Tickmarks"}</definedName>
    <definedName name="xxxx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xxxx_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xxxx_2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xxxx_3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y" hidden="1">{"'T2-3-11'!$B$8:$O$25"}</definedName>
    <definedName name="y_1" hidden="1">{"'T2-3-11'!$B$8:$O$25"}</definedName>
    <definedName name="y_2" hidden="1">{"'T2-3-11'!$B$8:$O$25"}</definedName>
    <definedName name="y_3" hidden="1">{"'T2-3-11'!$B$8:$O$25"}</definedName>
    <definedName name="Z_0B113C9C_A1A9_11D3_A311_0008C739212F_.wvu.PrintArea" hidden="1">#REF!</definedName>
    <definedName name="Z_1C03E4A5_0E99_11D5_896C_00008646D7BA_.wvu.Rows" hidden="1">[2]Debt!#REF!</definedName>
    <definedName name="Z_74BB7D31_A24A_11D3_95F1_000000000000_.wvu.PrintArea" hidden="1">#REF!</definedName>
  </definedNames>
  <calcPr calcId="162913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" i="1" l="1"/>
  <c r="H21" i="1"/>
  <c r="H86" i="1"/>
  <c r="I86" i="1"/>
  <c r="H91" i="1"/>
  <c r="I91" i="1"/>
  <c r="H90" i="1"/>
  <c r="I90" i="1"/>
  <c r="I92" i="1"/>
  <c r="I94" i="1"/>
  <c r="I95" i="1"/>
  <c r="H97" i="1"/>
  <c r="I97" i="1"/>
  <c r="I99" i="1"/>
  <c r="H101" i="1"/>
  <c r="H102" i="1"/>
  <c r="H103" i="1"/>
  <c r="H104" i="1"/>
  <c r="G101" i="1"/>
  <c r="G102" i="1"/>
  <c r="G103" i="1"/>
  <c r="G104" i="1"/>
  <c r="H107" i="1"/>
  <c r="I107" i="1"/>
  <c r="I109" i="1"/>
  <c r="H92" i="1"/>
  <c r="H94" i="1"/>
  <c r="H95" i="1"/>
  <c r="H109" i="1"/>
  <c r="H81" i="1"/>
  <c r="I81" i="1"/>
  <c r="I84" i="1"/>
  <c r="C112" i="1"/>
  <c r="E111" i="1"/>
  <c r="F111" i="1"/>
  <c r="G111" i="1"/>
  <c r="H111" i="1"/>
  <c r="E7" i="1"/>
  <c r="F7" i="1"/>
  <c r="G7" i="1"/>
  <c r="H7" i="1"/>
  <c r="E101" i="1"/>
  <c r="F101" i="1"/>
  <c r="E102" i="1"/>
  <c r="F102" i="1"/>
  <c r="E103" i="1"/>
  <c r="F103" i="1"/>
  <c r="C121" i="1"/>
  <c r="H112" i="1"/>
  <c r="C122" i="1"/>
  <c r="C128" i="1"/>
  <c r="D15" i="1"/>
  <c r="D21" i="1"/>
  <c r="D86" i="1"/>
  <c r="D90" i="1"/>
  <c r="D91" i="1"/>
  <c r="D92" i="1"/>
  <c r="D94" i="1"/>
  <c r="D95" i="1"/>
  <c r="D97" i="1"/>
  <c r="D101" i="1"/>
  <c r="D102" i="1"/>
  <c r="D103" i="1"/>
  <c r="D104" i="1"/>
  <c r="C104" i="1"/>
  <c r="D107" i="1"/>
  <c r="D109" i="1"/>
  <c r="D112" i="1"/>
  <c r="D113" i="1"/>
  <c r="E15" i="1"/>
  <c r="E21" i="1"/>
  <c r="E86" i="1"/>
  <c r="E90" i="1"/>
  <c r="E91" i="1"/>
  <c r="E92" i="1"/>
  <c r="E94" i="1"/>
  <c r="E95" i="1"/>
  <c r="E97" i="1"/>
  <c r="E104" i="1"/>
  <c r="E107" i="1"/>
  <c r="E109" i="1"/>
  <c r="E112" i="1"/>
  <c r="E113" i="1"/>
  <c r="F15" i="1"/>
  <c r="F21" i="1"/>
  <c r="F86" i="1"/>
  <c r="F90" i="1"/>
  <c r="F91" i="1"/>
  <c r="F92" i="1"/>
  <c r="F94" i="1"/>
  <c r="F95" i="1"/>
  <c r="F97" i="1"/>
  <c r="F104" i="1"/>
  <c r="F107" i="1"/>
  <c r="F109" i="1"/>
  <c r="F112" i="1"/>
  <c r="F113" i="1"/>
  <c r="G15" i="1"/>
  <c r="G21" i="1"/>
  <c r="G86" i="1"/>
  <c r="G90" i="1"/>
  <c r="G91" i="1"/>
  <c r="G92" i="1"/>
  <c r="G94" i="1"/>
  <c r="G95" i="1"/>
  <c r="G97" i="1"/>
  <c r="G107" i="1"/>
  <c r="G109" i="1"/>
  <c r="G112" i="1"/>
  <c r="G113" i="1"/>
  <c r="H113" i="1"/>
  <c r="C114" i="1"/>
  <c r="C127" i="1"/>
  <c r="C130" i="1"/>
  <c r="C134" i="1"/>
  <c r="E25" i="1"/>
  <c r="E30" i="1"/>
  <c r="E31" i="1"/>
  <c r="F25" i="1"/>
  <c r="F30" i="1"/>
  <c r="F31" i="1"/>
  <c r="G25" i="1"/>
  <c r="G30" i="1"/>
  <c r="G31" i="1"/>
  <c r="H25" i="1"/>
  <c r="H30" i="1"/>
  <c r="H31" i="1"/>
  <c r="D25" i="1"/>
  <c r="D30" i="1"/>
  <c r="D31" i="1"/>
  <c r="C138" i="1"/>
  <c r="C139" i="1"/>
  <c r="C136" i="1"/>
  <c r="C135" i="1"/>
  <c r="G134" i="1"/>
  <c r="H134" i="1"/>
  <c r="E134" i="1"/>
  <c r="D134" i="1"/>
  <c r="E79" i="1"/>
  <c r="F79" i="1"/>
  <c r="G79" i="1"/>
  <c r="H79" i="1"/>
  <c r="D81" i="1"/>
  <c r="D70" i="1"/>
  <c r="D65" i="1"/>
  <c r="D61" i="1"/>
  <c r="D54" i="1"/>
  <c r="D46" i="1"/>
  <c r="D16" i="1"/>
  <c r="H39" i="1"/>
  <c r="G39" i="1"/>
  <c r="F39" i="1"/>
  <c r="E39" i="1"/>
  <c r="D39" i="1"/>
  <c r="H65" i="1"/>
  <c r="G65" i="1"/>
  <c r="F65" i="1"/>
  <c r="E65" i="1"/>
  <c r="H11" i="1"/>
  <c r="G11" i="1"/>
  <c r="F11" i="1"/>
  <c r="E11" i="1"/>
  <c r="D11" i="1"/>
  <c r="D55" i="1"/>
  <c r="D71" i="1"/>
  <c r="D72" i="1"/>
  <c r="D73" i="1"/>
  <c r="D88" i="1"/>
  <c r="D84" i="1"/>
  <c r="D22" i="1"/>
  <c r="D26" i="1"/>
  <c r="D34" i="1"/>
  <c r="D35" i="1"/>
  <c r="E46" i="1"/>
  <c r="E16" i="1"/>
  <c r="E81" i="1"/>
  <c r="F81" i="1"/>
  <c r="E84" i="1"/>
  <c r="F82" i="1"/>
  <c r="E82" i="1"/>
  <c r="F16" i="1"/>
  <c r="G81" i="1"/>
  <c r="E22" i="1"/>
  <c r="G82" i="1"/>
  <c r="E88" i="1"/>
  <c r="F46" i="1"/>
  <c r="E26" i="1"/>
  <c r="F88" i="1"/>
  <c r="F84" i="1"/>
  <c r="H82" i="1"/>
  <c r="F22" i="1"/>
  <c r="E34" i="1"/>
  <c r="E35" i="1"/>
  <c r="H46" i="1"/>
  <c r="G46" i="1"/>
  <c r="F26" i="1"/>
  <c r="G16" i="1"/>
  <c r="H16" i="1"/>
  <c r="G88" i="1"/>
  <c r="G84" i="1"/>
  <c r="G22" i="1"/>
  <c r="E61" i="1"/>
  <c r="G26" i="1"/>
  <c r="H22" i="1"/>
  <c r="F34" i="1"/>
  <c r="F35" i="1"/>
  <c r="H26" i="1"/>
  <c r="F61" i="1"/>
  <c r="H88" i="1"/>
  <c r="H84" i="1"/>
  <c r="H34" i="1"/>
  <c r="H35" i="1"/>
  <c r="H61" i="1"/>
  <c r="G61" i="1"/>
  <c r="G34" i="1"/>
  <c r="G35" i="1"/>
  <c r="E70" i="1"/>
  <c r="E71" i="1"/>
  <c r="E72" i="1"/>
  <c r="F70" i="1"/>
  <c r="F71" i="1"/>
  <c r="F72" i="1"/>
  <c r="G70" i="1"/>
  <c r="G71" i="1"/>
  <c r="G72" i="1"/>
  <c r="H70" i="1"/>
  <c r="H71" i="1"/>
  <c r="H72" i="1"/>
  <c r="E54" i="1"/>
  <c r="E55" i="1"/>
  <c r="E73" i="1"/>
  <c r="F54" i="1"/>
  <c r="F55" i="1"/>
  <c r="F73" i="1"/>
  <c r="G54" i="1"/>
  <c r="G55" i="1"/>
  <c r="G73" i="1"/>
  <c r="H54" i="1"/>
  <c r="H55" i="1"/>
  <c r="H73" i="1"/>
</calcChain>
</file>

<file path=xl/sharedStrings.xml><?xml version="1.0" encoding="utf-8"?>
<sst xmlns="http://schemas.openxmlformats.org/spreadsheetml/2006/main" count="94" uniqueCount="85">
  <si>
    <t>Income Statement</t>
  </si>
  <si>
    <t>Sales, net of early payment bonuses</t>
  </si>
  <si>
    <t>Cost of Sales</t>
  </si>
  <si>
    <t>Gross profit</t>
  </si>
  <si>
    <t>Gross margin</t>
  </si>
  <si>
    <t>Administrative expenses</t>
  </si>
  <si>
    <t>Selling expenses</t>
  </si>
  <si>
    <t>Other operating income / (expense)</t>
  </si>
  <si>
    <t>EBITDA</t>
  </si>
  <si>
    <t>EBITDA margin</t>
  </si>
  <si>
    <t>Depreciation and amortization</t>
  </si>
  <si>
    <t>EBIT</t>
  </si>
  <si>
    <t>EBIT margin</t>
  </si>
  <si>
    <t>Non-operating expenses</t>
  </si>
  <si>
    <t>Interest expense</t>
  </si>
  <si>
    <t>Total finance income/(costs), net</t>
  </si>
  <si>
    <t>Profit / (loss) before income tax</t>
  </si>
  <si>
    <t>Income tax (expense)</t>
  </si>
  <si>
    <t>Profit / (loss) for the period</t>
  </si>
  <si>
    <t>Profit margin</t>
  </si>
  <si>
    <t>Balance Sheet</t>
  </si>
  <si>
    <t>ASSETS</t>
  </si>
  <si>
    <t>Non-current assets</t>
  </si>
  <si>
    <t>Property, plant and equipment</t>
  </si>
  <si>
    <t>Intangible assets</t>
  </si>
  <si>
    <t>Deferred tax asset</t>
  </si>
  <si>
    <t>Total non-current assets</t>
  </si>
  <si>
    <t>Current assets</t>
  </si>
  <si>
    <t>Raw materials</t>
  </si>
  <si>
    <t>Finished goods</t>
  </si>
  <si>
    <t>Trade receivables</t>
  </si>
  <si>
    <t>Other receivables</t>
  </si>
  <si>
    <t>Cash and cash equivalents</t>
  </si>
  <si>
    <t>Total current assets</t>
  </si>
  <si>
    <t>Total assets</t>
  </si>
  <si>
    <t>EQUITY</t>
  </si>
  <si>
    <t>Shareholder's equity</t>
  </si>
  <si>
    <t>Share capital</t>
  </si>
  <si>
    <t>Reserves</t>
  </si>
  <si>
    <t>Retained earnings</t>
  </si>
  <si>
    <t>Total equity</t>
  </si>
  <si>
    <t>LIABILITIES</t>
  </si>
  <si>
    <t>Non – current liabilities</t>
  </si>
  <si>
    <t>Bank debt</t>
  </si>
  <si>
    <t>Total non-current liabilities</t>
  </si>
  <si>
    <t>Current Liabilities</t>
  </si>
  <si>
    <t>Trade payables</t>
  </si>
  <si>
    <t>Other liabilities</t>
  </si>
  <si>
    <t>Total current liabilities</t>
  </si>
  <si>
    <t>Total liabilities</t>
  </si>
  <si>
    <t>Total liabilities and shareholders’ equity</t>
  </si>
  <si>
    <t>Check</t>
  </si>
  <si>
    <t>Inventories</t>
  </si>
  <si>
    <t>Depreciation and Amortization</t>
  </si>
  <si>
    <t>Discounted Cash Flow Calculation</t>
  </si>
  <si>
    <t>Terminal Value</t>
  </si>
  <si>
    <t>Sales Revenue</t>
  </si>
  <si>
    <t>Growth</t>
  </si>
  <si>
    <t>Operating expenses</t>
  </si>
  <si>
    <t>As a % of Sales Revenue</t>
  </si>
  <si>
    <t>Non-operating expense</t>
  </si>
  <si>
    <t>Depreciation &amp; Amortization expense</t>
  </si>
  <si>
    <t>Income tax on EBIT</t>
  </si>
  <si>
    <t>Net profit, before finance income/cost</t>
  </si>
  <si>
    <t>Capital expenditures</t>
  </si>
  <si>
    <t>Receivables</t>
  </si>
  <si>
    <t>Payables</t>
  </si>
  <si>
    <t>Net working capital</t>
  </si>
  <si>
    <t>Change in Working Capital</t>
  </si>
  <si>
    <t>Free Cash Flow</t>
  </si>
  <si>
    <t>Discounted period</t>
  </si>
  <si>
    <t>Discount factor (WACC)</t>
  </si>
  <si>
    <t>Present Value of Cash Flows</t>
  </si>
  <si>
    <t>Present value of interim cash flows</t>
  </si>
  <si>
    <t>Terminal Value Calculation</t>
  </si>
  <si>
    <t>Growth factor (g)</t>
  </si>
  <si>
    <t>Discounted Terminal Value</t>
  </si>
  <si>
    <t>Value in Use Calculation</t>
  </si>
  <si>
    <t>DCF</t>
  </si>
  <si>
    <t>Indicated Value in Use</t>
  </si>
  <si>
    <t>WACC</t>
  </si>
  <si>
    <t>Intercompany receivables</t>
  </si>
  <si>
    <t>Magnimetrics</t>
  </si>
  <si>
    <t>in EUR</t>
  </si>
  <si>
    <t>Sensitivity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</si>
</sst>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-* #,##0_-;[Red]\(#,##0\)_-;_-* &quot;-&quot;??_-;_-@_-"/>
    <numFmt numFmtId="166" formatCode="0.0%"/>
    <numFmt numFmtId="167" formatCode="_-* #,##0_-;\-* #,##0_-;_-* &quot;-&quot;??_-;_-@_-"/>
    <numFmt numFmtId="168" formatCode="_(* #,##0_);_(* \(#,##0\);_(* &quot;-&quot;??_);_(@_)"/>
    <numFmt numFmtId="169" formatCode="#,"/>
    <numFmt numFmtId="170" formatCode="_-* #,##0.00\ _л_в_._-;\-* #,##0.00\ _л_в_._-;_-* &quot;-&quot;??\ _л_в_._-;_-@_-"/>
    <numFmt numFmtId="171" formatCode="_-* #,##0\ _л_в_._-;\-* #,##0\ _л_в_._-;_-* &quot;-&quot;??\ _л_в_._-;_-@_-"/>
    <numFmt numFmtId="172" formatCode="#,###,"/>
    <numFmt numFmtId="173" formatCode="0.##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8"/>
      <color rgb="FF002060"/>
      <name val="Arial"/>
      <family val="2"/>
    </font>
    <font>
      <b/>
      <sz val="9"/>
      <color rgb="FF002060"/>
      <name val="Arial"/>
      <family val="2"/>
    </font>
    <font>
      <i/>
      <sz val="8"/>
      <color theme="1"/>
      <name val="Arial"/>
      <family val="2"/>
    </font>
    <font>
      <b/>
      <i/>
      <sz val="8"/>
      <color rgb="FF002060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8"/>
      <color theme="1"/>
      <name val="Arial"/>
      <family val="2"/>
      <charset val="204"/>
    </font>
    <font>
      <sz val="8"/>
      <name val="Arial"/>
      <family val="2"/>
      <charset val="204"/>
    </font>
    <font>
      <i/>
      <sz val="8"/>
      <color rgb="FFFF0000"/>
      <name val="Arial"/>
      <family val="2"/>
      <charset val="204"/>
    </font>
    <font>
      <sz val="8"/>
      <color rgb="FF0070C0"/>
      <name val="Arial"/>
      <family val="2"/>
    </font>
    <font>
      <sz val="8"/>
      <name val="Arial"/>
      <family val="2"/>
    </font>
    <font>
      <sz val="8"/>
      <color rgb="FF002060"/>
      <name val="Arial"/>
      <family val="2"/>
    </font>
    <font>
      <sz val="8"/>
      <color theme="0"/>
      <name val="Arial"/>
      <family val="2"/>
    </font>
    <font>
      <b/>
      <i/>
      <sz val="8"/>
      <color theme="1"/>
      <name val="Arial"/>
      <family val="2"/>
    </font>
    <font>
      <sz val="10"/>
      <name val="Times New Roman"/>
      <family val="1"/>
      <charset val="204"/>
    </font>
    <font>
      <b/>
      <i/>
      <sz val="8"/>
      <color rgb="FFFF0000"/>
      <name val="Arial"/>
      <family val="2"/>
    </font>
    <font>
      <sz val="8"/>
      <color rgb="FFFF0000"/>
      <name val="Arial"/>
      <family val="2"/>
    </font>
    <font>
      <sz val="8"/>
      <color rgb="FFFF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3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" fillId="0" borderId="0"/>
  </cellStyleXfs>
  <cellXfs count="129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8" fillId="0" borderId="0" xfId="0" applyFont="1"/>
    <xf numFmtId="0" fontId="10" fillId="2" borderId="0" xfId="0" applyFont="1" applyFill="1"/>
    <xf numFmtId="0" fontId="11" fillId="3" borderId="0" xfId="0" applyFont="1" applyFill="1"/>
    <xf numFmtId="0" fontId="12" fillId="3" borderId="0" xfId="0" applyFont="1" applyFill="1"/>
    <xf numFmtId="0" fontId="12" fillId="0" borderId="0" xfId="0" applyFont="1"/>
    <xf numFmtId="165" fontId="12" fillId="0" borderId="0" xfId="1" applyNumberFormat="1" applyFont="1"/>
    <xf numFmtId="0" fontId="11" fillId="0" borderId="1" xfId="0" applyFont="1" applyBorder="1"/>
    <xf numFmtId="165" fontId="11" fillId="0" borderId="1" xfId="1" applyNumberFormat="1" applyFont="1" applyBorder="1"/>
    <xf numFmtId="0" fontId="14" fillId="0" borderId="2" xfId="0" applyFont="1" applyBorder="1"/>
    <xf numFmtId="166" fontId="14" fillId="0" borderId="2" xfId="2" applyNumberFormat="1" applyFont="1" applyBorder="1"/>
    <xf numFmtId="0" fontId="12" fillId="0" borderId="1" xfId="0" applyFont="1" applyBorder="1"/>
    <xf numFmtId="165" fontId="12" fillId="0" borderId="1" xfId="1" applyNumberFormat="1" applyFont="1" applyBorder="1"/>
    <xf numFmtId="0" fontId="11" fillId="4" borderId="3" xfId="0" applyFont="1" applyFill="1" applyBorder="1"/>
    <xf numFmtId="165" fontId="11" fillId="4" borderId="3" xfId="1" applyNumberFormat="1" applyFont="1" applyFill="1" applyBorder="1"/>
    <xf numFmtId="0" fontId="14" fillId="0" borderId="4" xfId="0" applyFont="1" applyBorder="1"/>
    <xf numFmtId="0" fontId="11" fillId="0" borderId="3" xfId="0" applyFont="1" applyBorder="1"/>
    <xf numFmtId="165" fontId="11" fillId="0" borderId="3" xfId="1" applyNumberFormat="1" applyFont="1" applyBorder="1"/>
    <xf numFmtId="0" fontId="11" fillId="0" borderId="2" xfId="0" applyFont="1" applyBorder="1"/>
    <xf numFmtId="165" fontId="11" fillId="0" borderId="2" xfId="1" applyNumberFormat="1" applyFont="1" applyBorder="1"/>
    <xf numFmtId="0" fontId="14" fillId="0" borderId="5" xfId="0" applyFont="1" applyBorder="1"/>
    <xf numFmtId="167" fontId="12" fillId="0" borderId="0" xfId="1" applyNumberFormat="1" applyFont="1"/>
    <xf numFmtId="0" fontId="11" fillId="0" borderId="0" xfId="0" applyFont="1"/>
    <xf numFmtId="167" fontId="11" fillId="0" borderId="1" xfId="1" applyNumberFormat="1" applyFont="1" applyBorder="1"/>
    <xf numFmtId="167" fontId="11" fillId="0" borderId="2" xfId="1" applyNumberFormat="1" applyFont="1" applyBorder="1"/>
    <xf numFmtId="167" fontId="11" fillId="0" borderId="0" xfId="1" applyNumberFormat="1" applyFont="1"/>
    <xf numFmtId="0" fontId="16" fillId="0" borderId="0" xfId="0" applyFont="1"/>
    <xf numFmtId="167" fontId="16" fillId="0" borderId="0" xfId="1" applyNumberFormat="1" applyFont="1"/>
    <xf numFmtId="0" fontId="10" fillId="2" borderId="0" xfId="0" applyFont="1" applyFill="1" applyAlignment="1">
      <alignment horizontal="center"/>
    </xf>
    <xf numFmtId="0" fontId="12" fillId="0" borderId="0" xfId="0" applyFont="1" applyBorder="1"/>
    <xf numFmtId="165" fontId="12" fillId="0" borderId="0" xfId="1" applyNumberFormat="1" applyFont="1" applyBorder="1"/>
    <xf numFmtId="0" fontId="9" fillId="3" borderId="0" xfId="0" quotePrefix="1" applyNumberFormat="1" applyFont="1" applyFill="1" applyBorder="1"/>
    <xf numFmtId="0" fontId="9" fillId="3" borderId="0" xfId="0" applyFont="1" applyFill="1" applyBorder="1"/>
    <xf numFmtId="0" fontId="20" fillId="3" borderId="0" xfId="0" applyFont="1" applyFill="1" applyBorder="1"/>
    <xf numFmtId="0" fontId="4" fillId="5" borderId="0" xfId="0" quotePrefix="1" applyNumberFormat="1" applyFont="1" applyFill="1" applyBorder="1"/>
    <xf numFmtId="0" fontId="2" fillId="5" borderId="0" xfId="0" applyFont="1" applyFill="1" applyBorder="1"/>
    <xf numFmtId="0" fontId="10" fillId="2" borderId="0" xfId="0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center"/>
    </xf>
    <xf numFmtId="16" fontId="10" fillId="2" borderId="0" xfId="0" applyNumberFormat="1" applyFont="1" applyFill="1" applyBorder="1" applyAlignment="1">
      <alignment horizontal="center" wrapText="1"/>
    </xf>
    <xf numFmtId="0" fontId="10" fillId="2" borderId="0" xfId="0" applyNumberFormat="1" applyFont="1" applyFill="1" applyBorder="1" applyAlignment="1">
      <alignment horizontal="left"/>
    </xf>
    <xf numFmtId="1" fontId="10" fillId="2" borderId="0" xfId="0" applyNumberFormat="1" applyFont="1" applyFill="1" applyBorder="1" applyAlignment="1">
      <alignment horizontal="center"/>
    </xf>
    <xf numFmtId="0" fontId="21" fillId="5" borderId="0" xfId="0" applyFont="1" applyFill="1" applyBorder="1"/>
    <xf numFmtId="9" fontId="2" fillId="5" borderId="0" xfId="0" applyNumberFormat="1" applyFont="1" applyFill="1" applyBorder="1" applyAlignment="1">
      <alignment horizontal="center"/>
    </xf>
    <xf numFmtId="169" fontId="7" fillId="5" borderId="0" xfId="2" applyNumberFormat="1" applyFont="1" applyFill="1" applyBorder="1" applyAlignment="1">
      <alignment horizontal="center"/>
    </xf>
    <xf numFmtId="0" fontId="4" fillId="5" borderId="0" xfId="3" applyNumberFormat="1" applyFont="1" applyFill="1" applyBorder="1" applyAlignment="1"/>
    <xf numFmtId="171" fontId="4" fillId="5" borderId="0" xfId="3" applyNumberFormat="1" applyFont="1" applyFill="1" applyBorder="1"/>
    <xf numFmtId="3" fontId="4" fillId="5" borderId="0" xfId="3" applyNumberFormat="1" applyFont="1" applyFill="1" applyBorder="1"/>
    <xf numFmtId="0" fontId="7" fillId="6" borderId="0" xfId="0" applyFont="1" applyFill="1" applyBorder="1" applyAlignment="1">
      <alignment horizontal="left"/>
    </xf>
    <xf numFmtId="41" fontId="2" fillId="6" borderId="0" xfId="0" applyNumberFormat="1" applyFont="1" applyFill="1" applyBorder="1" applyAlignment="1">
      <alignment horizontal="right"/>
    </xf>
    <xf numFmtId="10" fontId="7" fillId="6" borderId="0" xfId="2" applyNumberFormat="1" applyFont="1" applyFill="1" applyBorder="1" applyAlignment="1">
      <alignment horizontal="right"/>
    </xf>
    <xf numFmtId="3" fontId="7" fillId="5" borderId="0" xfId="2" applyNumberFormat="1" applyFont="1" applyFill="1" applyBorder="1" applyAlignment="1">
      <alignment horizontal="center"/>
    </xf>
    <xf numFmtId="166" fontId="7" fillId="5" borderId="0" xfId="2" applyNumberFormat="1" applyFont="1" applyFill="1" applyBorder="1" applyAlignment="1">
      <alignment horizontal="center"/>
    </xf>
    <xf numFmtId="3" fontId="7" fillId="0" borderId="0" xfId="2" applyNumberFormat="1" applyFont="1" applyFill="1" applyBorder="1" applyAlignment="1">
      <alignment horizontal="center"/>
    </xf>
    <xf numFmtId="0" fontId="5" fillId="5" borderId="3" xfId="3" applyNumberFormat="1" applyFont="1" applyFill="1" applyBorder="1" applyAlignment="1"/>
    <xf numFmtId="172" fontId="5" fillId="5" borderId="3" xfId="3" applyNumberFormat="1" applyFont="1" applyFill="1" applyBorder="1" applyAlignment="1">
      <alignment horizontal="center"/>
    </xf>
    <xf numFmtId="3" fontId="5" fillId="0" borderId="3" xfId="3" applyNumberFormat="1" applyFont="1" applyFill="1" applyBorder="1"/>
    <xf numFmtId="172" fontId="4" fillId="5" borderId="0" xfId="3" applyNumberFormat="1" applyFont="1" applyFill="1" applyBorder="1" applyAlignment="1">
      <alignment horizontal="center"/>
    </xf>
    <xf numFmtId="3" fontId="4" fillId="5" borderId="0" xfId="2" applyNumberFormat="1" applyFont="1" applyFill="1" applyBorder="1"/>
    <xf numFmtId="41" fontId="2" fillId="5" borderId="0" xfId="4" applyNumberFormat="1" applyFont="1" applyFill="1" applyBorder="1"/>
    <xf numFmtId="3" fontId="7" fillId="5" borderId="0" xfId="2" applyNumberFormat="1" applyFont="1" applyFill="1" applyBorder="1"/>
    <xf numFmtId="3" fontId="2" fillId="5" borderId="0" xfId="2" applyNumberFormat="1" applyFont="1" applyFill="1" applyBorder="1"/>
    <xf numFmtId="166" fontId="2" fillId="5" borderId="0" xfId="4" applyNumberFormat="1" applyFont="1" applyFill="1" applyBorder="1" applyAlignment="1">
      <alignment horizontal="center"/>
    </xf>
    <xf numFmtId="3" fontId="2" fillId="5" borderId="0" xfId="3" applyNumberFormat="1" applyFont="1" applyFill="1" applyBorder="1"/>
    <xf numFmtId="3" fontId="5" fillId="5" borderId="3" xfId="3" applyNumberFormat="1" applyFont="1" applyFill="1" applyBorder="1"/>
    <xf numFmtId="0" fontId="4" fillId="5" borderId="0" xfId="0" applyFont="1" applyFill="1" applyBorder="1"/>
    <xf numFmtId="41" fontId="2" fillId="5" borderId="0" xfId="4" applyNumberFormat="1" applyFont="1" applyFill="1" applyBorder="1" applyAlignment="1">
      <alignment horizontal="center"/>
    </xf>
    <xf numFmtId="9" fontId="2" fillId="5" borderId="0" xfId="2" applyFont="1" applyFill="1" applyBorder="1" applyAlignment="1">
      <alignment horizontal="center"/>
    </xf>
    <xf numFmtId="167" fontId="2" fillId="5" borderId="0" xfId="1" applyNumberFormat="1" applyFont="1" applyFill="1" applyBorder="1"/>
    <xf numFmtId="167" fontId="2" fillId="5" borderId="0" xfId="1" applyNumberFormat="1" applyFont="1" applyFill="1" applyBorder="1" applyAlignment="1">
      <alignment horizontal="center"/>
    </xf>
    <xf numFmtId="171" fontId="21" fillId="0" borderId="0" xfId="3" applyNumberFormat="1" applyFont="1" applyFill="1" applyBorder="1"/>
    <xf numFmtId="167" fontId="2" fillId="0" borderId="0" xfId="1" applyNumberFormat="1" applyFont="1" applyFill="1" applyBorder="1"/>
    <xf numFmtId="171" fontId="7" fillId="0" borderId="0" xfId="3" applyNumberFormat="1" applyFont="1" applyFill="1" applyBorder="1"/>
    <xf numFmtId="171" fontId="23" fillId="0" borderId="0" xfId="3" applyNumberFormat="1" applyFont="1" applyFill="1" applyBorder="1"/>
    <xf numFmtId="167" fontId="24" fillId="5" borderId="0" xfId="1" applyNumberFormat="1" applyFont="1" applyFill="1" applyBorder="1"/>
    <xf numFmtId="9" fontId="2" fillId="5" borderId="0" xfId="2" applyFont="1" applyFill="1" applyBorder="1"/>
    <xf numFmtId="0" fontId="5" fillId="5" borderId="2" xfId="3" applyNumberFormat="1" applyFont="1" applyFill="1" applyBorder="1" applyAlignment="1"/>
    <xf numFmtId="172" fontId="5" fillId="5" borderId="2" xfId="3" applyNumberFormat="1" applyFont="1" applyFill="1" applyBorder="1" applyAlignment="1">
      <alignment horizontal="center"/>
    </xf>
    <xf numFmtId="3" fontId="5" fillId="5" borderId="2" xfId="3" applyNumberFormat="1" applyFont="1" applyFill="1" applyBorder="1"/>
    <xf numFmtId="2" fontId="2" fillId="5" borderId="0" xfId="3" applyNumberFormat="1" applyFont="1" applyFill="1" applyBorder="1" applyAlignment="1">
      <alignment horizontal="right"/>
    </xf>
    <xf numFmtId="173" fontId="2" fillId="5" borderId="0" xfId="3" applyNumberFormat="1" applyFont="1" applyFill="1" applyBorder="1" applyAlignment="1">
      <alignment horizontal="center"/>
    </xf>
    <xf numFmtId="0" fontId="5" fillId="5" borderId="3" xfId="0" applyFont="1" applyFill="1" applyBorder="1"/>
    <xf numFmtId="41" fontId="19" fillId="5" borderId="3" xfId="4" applyNumberFormat="1" applyFont="1" applyFill="1" applyBorder="1"/>
    <xf numFmtId="3" fontId="19" fillId="5" borderId="3" xfId="3" applyNumberFormat="1" applyFont="1" applyFill="1" applyBorder="1"/>
    <xf numFmtId="171" fontId="19" fillId="5" borderId="3" xfId="3" applyNumberFormat="1" applyFont="1" applyFill="1" applyBorder="1"/>
    <xf numFmtId="0" fontId="5" fillId="5" borderId="2" xfId="0" applyFont="1" applyFill="1" applyBorder="1"/>
    <xf numFmtId="167" fontId="5" fillId="5" borderId="2" xfId="1" applyNumberFormat="1" applyFont="1" applyFill="1" applyBorder="1"/>
    <xf numFmtId="37" fontId="2" fillId="5" borderId="0" xfId="0" applyNumberFormat="1" applyFont="1" applyFill="1" applyBorder="1"/>
    <xf numFmtId="0" fontId="21" fillId="0" borderId="0" xfId="0" applyFont="1" applyFill="1" applyBorder="1"/>
    <xf numFmtId="0" fontId="2" fillId="5" borderId="0" xfId="0" applyFont="1" applyFill="1"/>
    <xf numFmtId="0" fontId="7" fillId="0" borderId="0" xfId="0" applyFont="1" applyFill="1"/>
    <xf numFmtId="0" fontId="2" fillId="5" borderId="0" xfId="0" applyNumberFormat="1" applyFont="1" applyFill="1" applyAlignment="1" applyProtection="1"/>
    <xf numFmtId="10" fontId="17" fillId="0" borderId="0" xfId="2" applyNumberFormat="1" applyFont="1" applyFill="1" applyAlignment="1" applyProtection="1">
      <alignment vertical="center"/>
    </xf>
    <xf numFmtId="0" fontId="7" fillId="5" borderId="0" xfId="0" applyFont="1" applyFill="1"/>
    <xf numFmtId="0" fontId="5" fillId="5" borderId="3" xfId="0" applyNumberFormat="1" applyFont="1" applyFill="1" applyBorder="1" applyAlignment="1" applyProtection="1"/>
    <xf numFmtId="167" fontId="5" fillId="5" borderId="3" xfId="1" applyNumberFormat="1" applyFont="1" applyFill="1" applyBorder="1"/>
    <xf numFmtId="167" fontId="2" fillId="0" borderId="0" xfId="1" applyNumberFormat="1" applyFont="1"/>
    <xf numFmtId="0" fontId="7" fillId="5" borderId="0" xfId="0" applyFont="1" applyFill="1" applyBorder="1"/>
    <xf numFmtId="41" fontId="2" fillId="5" borderId="0" xfId="0" applyNumberFormat="1" applyFont="1" applyFill="1" applyBorder="1"/>
    <xf numFmtId="168" fontId="2" fillId="5" borderId="0" xfId="1" applyNumberFormat="1" applyFont="1" applyFill="1" applyBorder="1"/>
    <xf numFmtId="0" fontId="2" fillId="5" borderId="1" xfId="0" applyFont="1" applyFill="1" applyBorder="1"/>
    <xf numFmtId="167" fontId="2" fillId="5" borderId="1" xfId="1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Fill="1"/>
    <xf numFmtId="0" fontId="5" fillId="5" borderId="0" xfId="0" applyNumberFormat="1" applyFont="1" applyFill="1" applyBorder="1" applyAlignment="1" applyProtection="1"/>
    <xf numFmtId="167" fontId="5" fillId="5" borderId="0" xfId="1" applyNumberFormat="1" applyFont="1" applyFill="1" applyBorder="1"/>
    <xf numFmtId="167" fontId="25" fillId="0" borderId="0" xfId="0" applyNumberFormat="1" applyFont="1"/>
    <xf numFmtId="166" fontId="2" fillId="0" borderId="1" xfId="0" applyNumberFormat="1" applyFont="1" applyBorder="1"/>
    <xf numFmtId="166" fontId="2" fillId="0" borderId="10" xfId="0" applyNumberFormat="1" applyFont="1" applyBorder="1"/>
    <xf numFmtId="167" fontId="2" fillId="0" borderId="9" xfId="0" applyNumberFormat="1" applyFont="1" applyBorder="1"/>
    <xf numFmtId="166" fontId="2" fillId="0" borderId="11" xfId="0" applyNumberFormat="1" applyFont="1" applyBorder="1"/>
    <xf numFmtId="166" fontId="2" fillId="0" borderId="12" xfId="0" applyNumberFormat="1" applyFont="1" applyBorder="1"/>
    <xf numFmtId="0" fontId="2" fillId="0" borderId="0" xfId="0" applyFont="1" applyAlignment="1">
      <alignment horizontal="right"/>
    </xf>
    <xf numFmtId="0" fontId="12" fillId="0" borderId="0" xfId="0" applyFont="1" applyFill="1"/>
    <xf numFmtId="165" fontId="12" fillId="0" borderId="0" xfId="1" applyNumberFormat="1" applyFont="1" applyFill="1"/>
    <xf numFmtId="167" fontId="12" fillId="0" borderId="0" xfId="1" applyNumberFormat="1" applyFont="1" applyFill="1"/>
    <xf numFmtId="167" fontId="15" fillId="0" borderId="0" xfId="1" applyNumberFormat="1" applyFont="1" applyFill="1"/>
    <xf numFmtId="167" fontId="17" fillId="5" borderId="0" xfId="1" applyNumberFormat="1" applyFont="1" applyFill="1" applyBorder="1"/>
    <xf numFmtId="10" fontId="17" fillId="5" borderId="0" xfId="2" applyNumberFormat="1" applyFont="1" applyFill="1" applyBorder="1" applyAlignment="1"/>
    <xf numFmtId="168" fontId="2" fillId="6" borderId="0" xfId="1" applyNumberFormat="1" applyFont="1" applyFill="1" applyBorder="1"/>
    <xf numFmtId="168" fontId="2" fillId="4" borderId="0" xfId="1" applyNumberFormat="1" applyFont="1" applyFill="1" applyBorder="1"/>
    <xf numFmtId="168" fontId="2" fillId="4" borderId="6" xfId="1" applyNumberFormat="1" applyFont="1" applyFill="1" applyBorder="1"/>
    <xf numFmtId="168" fontId="2" fillId="4" borderId="8" xfId="1" applyNumberFormat="1" applyFont="1" applyFill="1" applyBorder="1"/>
    <xf numFmtId="168" fontId="2" fillId="7" borderId="0" xfId="1" applyNumberFormat="1" applyFont="1" applyFill="1" applyBorder="1"/>
    <xf numFmtId="10" fontId="18" fillId="5" borderId="0" xfId="2" applyNumberFormat="1" applyFont="1" applyFill="1" applyBorder="1" applyAlignment="1"/>
    <xf numFmtId="168" fontId="2" fillId="8" borderId="0" xfId="1" applyNumberFormat="1" applyFont="1" applyFill="1" applyBorder="1"/>
    <xf numFmtId="168" fontId="2" fillId="8" borderId="7" xfId="1" applyNumberFormat="1" applyFont="1" applyFill="1" applyBorder="1"/>
  </cellXfs>
  <cellStyles count="10">
    <cellStyle name="Comma" xfId="1" builtinId="3"/>
    <cellStyle name="Comma 2" xfId="3"/>
    <cellStyle name="Comma 3" xfId="8"/>
    <cellStyle name="Comma_CBI model" xfId="4"/>
    <cellStyle name="Normal" xfId="0" builtinId="0"/>
    <cellStyle name="Normal 2" xfId="6"/>
    <cellStyle name="Normal 2 2" xfId="9"/>
    <cellStyle name="Normal 5" xfId="5"/>
    <cellStyle name="Percent" xfId="2" builtinId="5"/>
    <cellStyle name="Percent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VINCHI.NET\My%20Documents\Workings\Research\Magnum%207\Financial%20models\M7_buyout_mode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sulin.ong\Local%20Settings\Temp\AL%20Ezzel%20Model%2021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BO"/>
      <sheetName val="DCF"/>
      <sheetName val="Transaction Structure"/>
      <sheetName val="Forecasts"/>
      <sheetName val="Financial Summary"/>
      <sheetName val="Inputs"/>
      <sheetName val="Newco Graphs"/>
      <sheetName val="Returns Graphs"/>
      <sheetName val="Monthly forecasts"/>
      <sheetName val="Ratchett"/>
      <sheetName val="Changes"/>
      <sheetName val="Run-rate"/>
      <sheetName val="3.0 IS&amp;CF"/>
      <sheetName val="4.0 BS&amp;W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 do List"/>
      <sheetName val="INDEX"/>
      <sheetName val="Summary"/>
      <sheetName val="Input"/>
      <sheetName val="Input-Time"/>
      <sheetName val="Solve&amp;Print"/>
      <sheetName val="AES Board Template"/>
      <sheetName val="Construction"/>
      <sheetName val="Funding"/>
      <sheetName val="Debt"/>
      <sheetName val="O&amp;M"/>
      <sheetName val="Tariff"/>
      <sheetName val="Revenue"/>
      <sheetName val="Statements"/>
      <sheetName val="Annual St"/>
      <sheetName val="Valuation"/>
      <sheetName val="Indices"/>
      <sheetName val="Ratios"/>
      <sheetName val="Workings"/>
      <sheetName val="Tax &amp; Dep"/>
      <sheetName val="Repay Profiles"/>
      <sheetName val="LD"/>
      <sheetName val="7a"/>
      <sheetName val="7b"/>
      <sheetName val="7c"/>
      <sheetName val="7d"/>
      <sheetName val="7e"/>
      <sheetName val="7f"/>
      <sheetName val="7g"/>
      <sheetName val="7h"/>
      <sheetName val="7i"/>
      <sheetName val="7j"/>
      <sheetName val="7k"/>
      <sheetName val="7l"/>
      <sheetName val="GNCCy"/>
      <sheetName val="CICRy"/>
      <sheetName val="RHRy"/>
      <sheetName val="COMCRy"/>
      <sheetName val="EOMCRy"/>
      <sheetName val="ESUCRy"/>
      <sheetName val="Scenario Points"/>
      <sheetName val="General Inputs"/>
      <sheetName val="Evaluation Calculations"/>
      <sheetName val="C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I139"/>
  <sheetViews>
    <sheetView showGridLines="0" tabSelected="1" zoomScaleNormal="100" workbookViewId="0">
      <pane ySplit="7" topLeftCell="A8" activePane="bottomLeft" state="frozen"/>
      <selection pane="bottomLeft" activeCell="L13" sqref="L13"/>
    </sheetView>
  </sheetViews>
  <sheetFormatPr defaultColWidth="9.140625" defaultRowHeight="11.25" x14ac:dyDescent="0.2"/>
  <cols>
    <col min="1" max="1" width="2" style="1" customWidth="1"/>
    <col min="2" max="2" width="33.140625" style="1" bestFit="1" customWidth="1"/>
    <col min="3" max="3" width="10.7109375" style="1" bestFit="1" customWidth="1"/>
    <col min="4" max="8" width="12.140625" style="1" customWidth="1"/>
    <col min="9" max="9" width="12.85546875" style="1" bestFit="1" customWidth="1"/>
    <col min="10" max="10" width="14.42578125" style="1" bestFit="1" customWidth="1"/>
    <col min="11" max="11" width="11" style="1" bestFit="1" customWidth="1"/>
    <col min="12" max="16384" width="9.140625" style="1"/>
  </cols>
  <sheetData>
    <row r="2" spans="1:9" ht="15.75" x14ac:dyDescent="0.25">
      <c r="B2" s="2" t="s">
        <v>77</v>
      </c>
    </row>
    <row r="3" spans="1:9" ht="12" x14ac:dyDescent="0.2">
      <c r="B3" s="3" t="s">
        <v>82</v>
      </c>
    </row>
    <row r="5" spans="1:9" x14ac:dyDescent="0.2">
      <c r="B5" s="4" t="s">
        <v>83</v>
      </c>
    </row>
    <row r="7" spans="1:9" x14ac:dyDescent="0.2">
      <c r="B7" s="5"/>
      <c r="C7" s="31"/>
      <c r="D7" s="31">
        <v>2021</v>
      </c>
      <c r="E7" s="31">
        <f>D7+1</f>
        <v>2022</v>
      </c>
      <c r="F7" s="31">
        <f t="shared" ref="F7:H7" si="0">E7+1</f>
        <v>2023</v>
      </c>
      <c r="G7" s="31">
        <f t="shared" si="0"/>
        <v>2024</v>
      </c>
      <c r="H7" s="31">
        <f t="shared" si="0"/>
        <v>2025</v>
      </c>
      <c r="I7" s="40" t="s">
        <v>55</v>
      </c>
    </row>
    <row r="9" spans="1:9" x14ac:dyDescent="0.2">
      <c r="A9" s="6">
        <v>1</v>
      </c>
      <c r="B9" s="6" t="s">
        <v>0</v>
      </c>
      <c r="C9" s="7"/>
      <c r="D9" s="7"/>
      <c r="E9" s="7"/>
      <c r="F9" s="7"/>
      <c r="G9" s="7"/>
      <c r="H9" s="7"/>
      <c r="I9" s="7"/>
    </row>
    <row r="10" spans="1:9" x14ac:dyDescent="0.2">
      <c r="A10" s="8"/>
      <c r="B10" s="8"/>
      <c r="C10" s="8"/>
    </row>
    <row r="11" spans="1:9" x14ac:dyDescent="0.2">
      <c r="A11" s="8"/>
      <c r="B11" s="5"/>
      <c r="C11" s="31"/>
      <c r="D11" s="31">
        <f t="shared" ref="D11:H11" si="1">D$7</f>
        <v>2021</v>
      </c>
      <c r="E11" s="31">
        <f t="shared" si="1"/>
        <v>2022</v>
      </c>
      <c r="F11" s="31">
        <f t="shared" si="1"/>
        <v>2023</v>
      </c>
      <c r="G11" s="31">
        <f t="shared" si="1"/>
        <v>2024</v>
      </c>
      <c r="H11" s="31">
        <f t="shared" si="1"/>
        <v>2025</v>
      </c>
    </row>
    <row r="12" spans="1:9" x14ac:dyDescent="0.2">
      <c r="A12" s="8"/>
      <c r="B12" s="8"/>
      <c r="C12" s="8"/>
      <c r="D12" s="8"/>
      <c r="E12" s="8"/>
      <c r="F12" s="8"/>
      <c r="G12" s="8"/>
      <c r="H12" s="8"/>
    </row>
    <row r="13" spans="1:9" x14ac:dyDescent="0.2">
      <c r="A13" s="8"/>
      <c r="B13" s="32" t="s">
        <v>1</v>
      </c>
      <c r="C13" s="33"/>
      <c r="D13" s="33">
        <v>394964586.94461733</v>
      </c>
      <c r="E13" s="33">
        <v>412737993.3571251</v>
      </c>
      <c r="F13" s="33">
        <v>511795111.76283514</v>
      </c>
      <c r="G13" s="33">
        <v>522031013.99809188</v>
      </c>
      <c r="H13" s="33">
        <v>631440631.59705567</v>
      </c>
    </row>
    <row r="14" spans="1:9" x14ac:dyDescent="0.2">
      <c r="A14" s="8"/>
      <c r="B14" s="32" t="s">
        <v>2</v>
      </c>
      <c r="C14" s="33"/>
      <c r="D14" s="33">
        <v>-330822338.02481145</v>
      </c>
      <c r="E14" s="33">
        <v>-343728200.86781377</v>
      </c>
      <c r="F14" s="33">
        <v>-439632001.00427538</v>
      </c>
      <c r="G14" s="33">
        <v>-446440923.17116821</v>
      </c>
      <c r="H14" s="33">
        <v>-527000847.12912494</v>
      </c>
    </row>
    <row r="15" spans="1:9" x14ac:dyDescent="0.2">
      <c r="A15" s="8"/>
      <c r="B15" s="10" t="s">
        <v>3</v>
      </c>
      <c r="C15" s="11"/>
      <c r="D15" s="11">
        <f t="shared" ref="D15:H15" si="2">D13+D14</f>
        <v>64142248.919805884</v>
      </c>
      <c r="E15" s="11">
        <f t="shared" si="2"/>
        <v>69009792.489311337</v>
      </c>
      <c r="F15" s="11">
        <f t="shared" si="2"/>
        <v>72163110.758559763</v>
      </c>
      <c r="G15" s="11">
        <f t="shared" si="2"/>
        <v>75590090.826923668</v>
      </c>
      <c r="H15" s="11">
        <f t="shared" si="2"/>
        <v>104439784.46793073</v>
      </c>
    </row>
    <row r="16" spans="1:9" ht="12" thickBot="1" x14ac:dyDescent="0.25">
      <c r="A16" s="8"/>
      <c r="B16" s="12" t="s">
        <v>4</v>
      </c>
      <c r="C16" s="13"/>
      <c r="D16" s="13">
        <f t="shared" ref="D16:H16" si="3">D15/D13</f>
        <v>0.16240000000000007</v>
      </c>
      <c r="E16" s="13">
        <f t="shared" si="3"/>
        <v>0.16720000000000004</v>
      </c>
      <c r="F16" s="13">
        <f t="shared" si="3"/>
        <v>0.14100000000000001</v>
      </c>
      <c r="G16" s="13">
        <f t="shared" si="3"/>
        <v>0.14479999999999993</v>
      </c>
      <c r="H16" s="13">
        <f t="shared" si="3"/>
        <v>0.16539921449745637</v>
      </c>
    </row>
    <row r="17" spans="1:8" ht="12" thickTop="1" x14ac:dyDescent="0.2">
      <c r="A17" s="8"/>
      <c r="B17" s="8"/>
      <c r="C17" s="9"/>
      <c r="D17" s="9"/>
      <c r="E17" s="9"/>
      <c r="F17" s="9"/>
      <c r="G17" s="9"/>
      <c r="H17" s="9"/>
    </row>
    <row r="18" spans="1:8" x14ac:dyDescent="0.2">
      <c r="A18" s="8"/>
      <c r="B18" s="8" t="s">
        <v>5</v>
      </c>
      <c r="C18" s="9"/>
      <c r="D18" s="9">
        <v>-19590243.51245302</v>
      </c>
      <c r="E18" s="9">
        <v>-15271305.754213627</v>
      </c>
      <c r="F18" s="9">
        <v>-13613749.972891415</v>
      </c>
      <c r="G18" s="9">
        <v>-16339570.738140276</v>
      </c>
      <c r="H18" s="9">
        <v>-23544975.389750309</v>
      </c>
    </row>
    <row r="19" spans="1:8" x14ac:dyDescent="0.2">
      <c r="A19" s="8"/>
      <c r="B19" s="8" t="s">
        <v>6</v>
      </c>
      <c r="C19" s="9"/>
      <c r="D19" s="9">
        <v>-8570731.5366981961</v>
      </c>
      <c r="E19" s="9">
        <v>-9121509.6531924661</v>
      </c>
      <c r="F19" s="9">
        <v>-11259492.458782373</v>
      </c>
      <c r="G19" s="9">
        <v>-11484682.30795802</v>
      </c>
      <c r="H19" s="9">
        <v>-14695312.226016574</v>
      </c>
    </row>
    <row r="20" spans="1:8" x14ac:dyDescent="0.2">
      <c r="A20" s="8"/>
      <c r="B20" s="8" t="s">
        <v>7</v>
      </c>
      <c r="C20" s="9"/>
      <c r="D20" s="9">
        <v>-8333752.7845314257</v>
      </c>
      <c r="E20" s="9">
        <v>-9204057.2518638894</v>
      </c>
      <c r="F20" s="9">
        <v>-9877645.6570227183</v>
      </c>
      <c r="G20" s="9">
        <v>-8770121.0351679437</v>
      </c>
      <c r="H20" s="9">
        <v>-13639847.81199328</v>
      </c>
    </row>
    <row r="21" spans="1:8" ht="12" thickBot="1" x14ac:dyDescent="0.25">
      <c r="A21" s="8"/>
      <c r="B21" s="16" t="s">
        <v>8</v>
      </c>
      <c r="C21" s="17"/>
      <c r="D21" s="17">
        <f>D15+D18+D19+D20</f>
        <v>27647521.086123247</v>
      </c>
      <c r="E21" s="17">
        <f t="shared" ref="E21:H21" si="4">E15+E18+E19+E20</f>
        <v>35412919.830041349</v>
      </c>
      <c r="F21" s="17">
        <f t="shared" si="4"/>
        <v>37412222.669863254</v>
      </c>
      <c r="G21" s="17">
        <f t="shared" si="4"/>
        <v>38995716.745657429</v>
      </c>
      <c r="H21" s="17">
        <f t="shared" si="4"/>
        <v>52559649.04017058</v>
      </c>
    </row>
    <row r="22" spans="1:8" ht="12" thickBot="1" x14ac:dyDescent="0.25">
      <c r="A22" s="8"/>
      <c r="B22" s="18" t="s">
        <v>9</v>
      </c>
      <c r="C22" s="13"/>
      <c r="D22" s="13">
        <f t="shared" ref="D22:H22" si="5">D21/D13</f>
        <v>7.000000000000009E-2</v>
      </c>
      <c r="E22" s="13">
        <f t="shared" si="5"/>
        <v>8.5800000000000043E-2</v>
      </c>
      <c r="F22" s="13">
        <f t="shared" si="5"/>
        <v>7.3100000000000012E-2</v>
      </c>
      <c r="G22" s="13">
        <f t="shared" si="5"/>
        <v>7.4699999999999933E-2</v>
      </c>
      <c r="H22" s="13">
        <f t="shared" si="5"/>
        <v>8.3237673361683084E-2</v>
      </c>
    </row>
    <row r="23" spans="1:8" ht="12" thickTop="1" x14ac:dyDescent="0.2">
      <c r="A23" s="8"/>
      <c r="B23" s="8"/>
      <c r="C23" s="9"/>
      <c r="D23" s="9"/>
      <c r="E23" s="9"/>
      <c r="F23" s="9"/>
      <c r="G23" s="9"/>
      <c r="H23" s="9"/>
    </row>
    <row r="24" spans="1:8" x14ac:dyDescent="0.2">
      <c r="A24" s="8"/>
      <c r="B24" s="8" t="s">
        <v>10</v>
      </c>
      <c r="C24" s="9"/>
      <c r="D24" s="9">
        <v>-10861526.140976977</v>
      </c>
      <c r="E24" s="9">
        <v>-11804306.610013777</v>
      </c>
      <c r="F24" s="9">
        <v>-11668928.548192643</v>
      </c>
      <c r="G24" s="9">
        <v>-11797900.916356876</v>
      </c>
      <c r="H24" s="9">
        <v>-15986155.741663566</v>
      </c>
    </row>
    <row r="25" spans="1:8" ht="12" thickBot="1" x14ac:dyDescent="0.25">
      <c r="A25" s="8"/>
      <c r="B25" s="19" t="s">
        <v>11</v>
      </c>
      <c r="C25" s="20"/>
      <c r="D25" s="20">
        <f>D21+D24</f>
        <v>16785994.94514627</v>
      </c>
      <c r="E25" s="20">
        <f t="shared" ref="E25:H25" si="6">E21+E24</f>
        <v>23608613.220027573</v>
      </c>
      <c r="F25" s="20">
        <f t="shared" si="6"/>
        <v>25743294.121670611</v>
      </c>
      <c r="G25" s="20">
        <f t="shared" si="6"/>
        <v>27197815.829300553</v>
      </c>
      <c r="H25" s="20">
        <f t="shared" si="6"/>
        <v>36573493.298507012</v>
      </c>
    </row>
    <row r="26" spans="1:8" ht="12" thickBot="1" x14ac:dyDescent="0.25">
      <c r="A26" s="8"/>
      <c r="B26" s="18" t="s">
        <v>12</v>
      </c>
      <c r="C26" s="13"/>
      <c r="D26" s="13">
        <f t="shared" ref="D26:H26" si="7">D25/D13</f>
        <v>4.2500000000000086E-2</v>
      </c>
      <c r="E26" s="13">
        <f t="shared" si="7"/>
        <v>5.7200000000000042E-2</v>
      </c>
      <c r="F26" s="13">
        <f t="shared" si="7"/>
        <v>5.0300000000000004E-2</v>
      </c>
      <c r="G26" s="13">
        <f t="shared" si="7"/>
        <v>5.2099999999999938E-2</v>
      </c>
      <c r="H26" s="13">
        <f t="shared" si="7"/>
        <v>5.7920715691045101E-2</v>
      </c>
    </row>
    <row r="27" spans="1:8" ht="12" thickTop="1" x14ac:dyDescent="0.2">
      <c r="A27" s="8"/>
      <c r="B27" s="8"/>
      <c r="C27" s="9"/>
      <c r="D27" s="9"/>
      <c r="E27" s="9"/>
      <c r="F27" s="9"/>
      <c r="G27" s="9"/>
      <c r="H27" s="9"/>
    </row>
    <row r="28" spans="1:8" x14ac:dyDescent="0.2">
      <c r="A28" s="8"/>
      <c r="B28" s="8" t="s">
        <v>13</v>
      </c>
      <c r="C28" s="9"/>
      <c r="D28" s="9">
        <v>-671439.79780584946</v>
      </c>
      <c r="E28" s="9">
        <v>-619106.99003568769</v>
      </c>
      <c r="F28" s="9">
        <v>-972410.71234938677</v>
      </c>
      <c r="G28" s="9">
        <v>-1096265.129395993</v>
      </c>
      <c r="H28" s="9">
        <v>-1179790.0916356875</v>
      </c>
    </row>
    <row r="29" spans="1:8" x14ac:dyDescent="0.2">
      <c r="A29" s="8"/>
      <c r="B29" s="8" t="s">
        <v>14</v>
      </c>
      <c r="C29" s="9"/>
      <c r="D29" s="9">
        <v>-962500.00000000012</v>
      </c>
      <c r="E29" s="9">
        <v>-1067500</v>
      </c>
      <c r="F29" s="9">
        <v>-1172500</v>
      </c>
      <c r="G29" s="9">
        <v>-1260000.0000000002</v>
      </c>
      <c r="H29" s="9">
        <v>-1312500.0000000002</v>
      </c>
    </row>
    <row r="30" spans="1:8" x14ac:dyDescent="0.2">
      <c r="A30" s="8"/>
      <c r="B30" s="14" t="s">
        <v>15</v>
      </c>
      <c r="C30" s="15"/>
      <c r="D30" s="15">
        <f>SUM(D29:D29)</f>
        <v>-962500.00000000012</v>
      </c>
      <c r="E30" s="15">
        <f>SUM(E29:E29)</f>
        <v>-1067500</v>
      </c>
      <c r="F30" s="15">
        <f>SUM(F29:F29)</f>
        <v>-1172500</v>
      </c>
      <c r="G30" s="15">
        <f>SUM(G29:G29)</f>
        <v>-1260000.0000000002</v>
      </c>
      <c r="H30" s="15">
        <f>SUM(H29:H29)</f>
        <v>-1312500.0000000002</v>
      </c>
    </row>
    <row r="31" spans="1:8" ht="12" thickBot="1" x14ac:dyDescent="0.25">
      <c r="A31" s="8"/>
      <c r="B31" s="21" t="s">
        <v>16</v>
      </c>
      <c r="C31" s="22"/>
      <c r="D31" s="22">
        <f>D25+D30+D28</f>
        <v>15152055.147340421</v>
      </c>
      <c r="E31" s="22">
        <f t="shared" ref="E31:H31" si="8">E25+E30+E28</f>
        <v>21922006.229991887</v>
      </c>
      <c r="F31" s="22">
        <f t="shared" si="8"/>
        <v>23598383.409321226</v>
      </c>
      <c r="G31" s="22">
        <f t="shared" si="8"/>
        <v>24841550.699904561</v>
      </c>
      <c r="H31" s="22">
        <f t="shared" si="8"/>
        <v>34081203.206871323</v>
      </c>
    </row>
    <row r="32" spans="1:8" ht="12" thickTop="1" x14ac:dyDescent="0.2">
      <c r="A32" s="8"/>
      <c r="B32" s="8"/>
      <c r="C32" s="9"/>
      <c r="D32" s="9"/>
      <c r="E32" s="9"/>
      <c r="F32" s="9"/>
      <c r="G32" s="9"/>
      <c r="H32" s="9"/>
    </row>
    <row r="33" spans="1:9" x14ac:dyDescent="0.2">
      <c r="A33" s="8"/>
      <c r="B33" s="8" t="s">
        <v>17</v>
      </c>
      <c r="C33" s="9"/>
      <c r="D33" s="9">
        <v>-1515205.5147340421</v>
      </c>
      <c r="E33" s="9">
        <v>-2192200.622999189</v>
      </c>
      <c r="F33" s="9">
        <v>-2359838.3409321229</v>
      </c>
      <c r="G33" s="9">
        <v>-2484155.0699904561</v>
      </c>
      <c r="H33" s="9">
        <v>-3408120.3206871324</v>
      </c>
    </row>
    <row r="34" spans="1:9" ht="12" thickBot="1" x14ac:dyDescent="0.25">
      <c r="A34" s="8"/>
      <c r="B34" s="21" t="s">
        <v>18</v>
      </c>
      <c r="C34" s="22"/>
      <c r="D34" s="22">
        <f>D31+D33</f>
        <v>13636849.632606378</v>
      </c>
      <c r="E34" s="22">
        <f t="shared" ref="E34:H34" si="9">E31+E33</f>
        <v>19729805.606992699</v>
      </c>
      <c r="F34" s="22">
        <f t="shared" si="9"/>
        <v>21238545.068389103</v>
      </c>
      <c r="G34" s="22">
        <f t="shared" si="9"/>
        <v>22357395.629914105</v>
      </c>
      <c r="H34" s="22">
        <f t="shared" si="9"/>
        <v>30673082.886184189</v>
      </c>
    </row>
    <row r="35" spans="1:9" ht="12.75" thickTop="1" thickBot="1" x14ac:dyDescent="0.25">
      <c r="A35" s="8"/>
      <c r="B35" s="23" t="s">
        <v>19</v>
      </c>
      <c r="C35" s="13"/>
      <c r="D35" s="13">
        <f>D34/D13</f>
        <v>3.4526765394586025E-2</v>
      </c>
      <c r="E35" s="13">
        <f>E34/E13</f>
        <v>4.7802252093427498E-2</v>
      </c>
      <c r="F35" s="13">
        <f>F34/F13</f>
        <v>4.1498139744310422E-2</v>
      </c>
      <c r="G35" s="13">
        <f>G34/G13</f>
        <v>4.2827715270564032E-2</v>
      </c>
      <c r="H35" s="13">
        <f>H34/H13</f>
        <v>4.8576352789659813E-2</v>
      </c>
    </row>
    <row r="36" spans="1:9" ht="12" thickTop="1" x14ac:dyDescent="0.2">
      <c r="A36" s="8"/>
      <c r="B36" s="8"/>
      <c r="C36" s="9"/>
      <c r="D36" s="9"/>
      <c r="E36" s="9"/>
      <c r="F36" s="9"/>
      <c r="G36" s="9"/>
      <c r="H36" s="9"/>
    </row>
    <row r="37" spans="1:9" x14ac:dyDescent="0.2">
      <c r="A37" s="6">
        <v>2</v>
      </c>
      <c r="B37" s="6" t="s">
        <v>20</v>
      </c>
      <c r="C37" s="7"/>
      <c r="D37" s="7"/>
      <c r="E37" s="7"/>
      <c r="F37" s="7"/>
      <c r="G37" s="7"/>
      <c r="H37" s="7"/>
      <c r="I37" s="7"/>
    </row>
    <row r="38" spans="1:9" x14ac:dyDescent="0.2">
      <c r="A38" s="8"/>
      <c r="B38" s="8"/>
      <c r="C38" s="8"/>
      <c r="D38" s="8"/>
      <c r="E38" s="8"/>
      <c r="F38" s="8"/>
      <c r="G38" s="8"/>
      <c r="H38" s="8"/>
    </row>
    <row r="39" spans="1:9" x14ac:dyDescent="0.2">
      <c r="A39" s="8"/>
      <c r="B39" s="5"/>
      <c r="C39" s="31"/>
      <c r="D39" s="31">
        <f t="shared" ref="D39:H39" si="10">D$7</f>
        <v>2021</v>
      </c>
      <c r="E39" s="31">
        <f t="shared" si="10"/>
        <v>2022</v>
      </c>
      <c r="F39" s="31">
        <f t="shared" si="10"/>
        <v>2023</v>
      </c>
      <c r="G39" s="31">
        <f t="shared" si="10"/>
        <v>2024</v>
      </c>
      <c r="H39" s="31">
        <f t="shared" si="10"/>
        <v>2025</v>
      </c>
    </row>
    <row r="40" spans="1:9" x14ac:dyDescent="0.2">
      <c r="A40" s="8"/>
      <c r="B40" s="8"/>
      <c r="C40" s="24"/>
      <c r="D40" s="24"/>
      <c r="E40" s="24"/>
      <c r="F40" s="24"/>
      <c r="G40" s="24"/>
      <c r="H40" s="24"/>
    </row>
    <row r="41" spans="1:9" x14ac:dyDescent="0.2">
      <c r="A41" s="8"/>
      <c r="B41" s="25" t="s">
        <v>21</v>
      </c>
      <c r="C41" s="24"/>
      <c r="D41" s="24"/>
      <c r="E41" s="24"/>
      <c r="F41" s="24"/>
      <c r="G41" s="24"/>
      <c r="H41" s="24"/>
    </row>
    <row r="42" spans="1:9" x14ac:dyDescent="0.2">
      <c r="A42" s="8"/>
      <c r="B42" s="25" t="s">
        <v>22</v>
      </c>
      <c r="C42" s="24"/>
      <c r="D42" s="24"/>
      <c r="E42" s="24"/>
      <c r="F42" s="24"/>
      <c r="G42" s="24"/>
      <c r="H42" s="24"/>
    </row>
    <row r="43" spans="1:9" x14ac:dyDescent="0.2">
      <c r="A43" s="8"/>
      <c r="B43" s="8" t="s">
        <v>23</v>
      </c>
      <c r="C43" s="9"/>
      <c r="D43" s="9">
        <v>117545732.78016958</v>
      </c>
      <c r="E43" s="9">
        <v>110460472.16165787</v>
      </c>
      <c r="F43" s="9">
        <v>104753882.89569412</v>
      </c>
      <c r="G43" s="9">
        <v>99405667.116790771</v>
      </c>
      <c r="H43" s="9">
        <v>91667434.736376733</v>
      </c>
    </row>
    <row r="44" spans="1:9" x14ac:dyDescent="0.2">
      <c r="A44" s="8"/>
      <c r="B44" s="8" t="s">
        <v>24</v>
      </c>
      <c r="C44" s="9"/>
      <c r="D44" s="9">
        <v>11593781.078853454</v>
      </c>
      <c r="E44" s="9">
        <v>9823135.0873513874</v>
      </c>
      <c r="F44" s="9">
        <v>8072795.805122491</v>
      </c>
      <c r="G44" s="9">
        <v>6303110.6676689591</v>
      </c>
      <c r="H44" s="9">
        <v>3905187.3064194242</v>
      </c>
    </row>
    <row r="45" spans="1:9" x14ac:dyDescent="0.2">
      <c r="A45" s="8"/>
      <c r="B45" s="8" t="s">
        <v>25</v>
      </c>
      <c r="C45" s="9"/>
      <c r="D45" s="9">
        <v>1718314</v>
      </c>
      <c r="E45" s="9">
        <v>1718314</v>
      </c>
      <c r="F45" s="9">
        <v>2918307.21</v>
      </c>
      <c r="G45" s="9">
        <v>2918307.21</v>
      </c>
      <c r="H45" s="9">
        <v>2918307.21</v>
      </c>
    </row>
    <row r="46" spans="1:9" x14ac:dyDescent="0.2">
      <c r="A46" s="8"/>
      <c r="B46" s="10" t="s">
        <v>26</v>
      </c>
      <c r="C46" s="26"/>
      <c r="D46" s="26">
        <f>SUM(D43:D45)</f>
        <v>130857827.85902303</v>
      </c>
      <c r="E46" s="26">
        <f>SUM(E43:E45)</f>
        <v>122001921.24900925</v>
      </c>
      <c r="F46" s="26">
        <f>SUM(F43:F45)</f>
        <v>115744985.91081661</v>
      </c>
      <c r="G46" s="26">
        <f>SUM(G43:G45)</f>
        <v>108627084.99445972</v>
      </c>
      <c r="H46" s="26">
        <f>SUM(H43:H45)</f>
        <v>98490929.252796143</v>
      </c>
    </row>
    <row r="47" spans="1:9" x14ac:dyDescent="0.2">
      <c r="A47" s="8"/>
      <c r="B47" s="25" t="s">
        <v>27</v>
      </c>
      <c r="C47" s="24"/>
      <c r="D47" s="24"/>
      <c r="E47" s="24"/>
      <c r="F47" s="24"/>
      <c r="G47" s="24"/>
      <c r="H47" s="24"/>
    </row>
    <row r="48" spans="1:9" s="105" customFormat="1" x14ac:dyDescent="0.2">
      <c r="A48" s="115"/>
      <c r="B48" s="115" t="s">
        <v>28</v>
      </c>
      <c r="C48" s="116"/>
      <c r="D48" s="116">
        <v>118467569.78419217</v>
      </c>
      <c r="E48" s="116">
        <v>152503403.77243218</v>
      </c>
      <c r="F48" s="116">
        <v>190020732.94380173</v>
      </c>
      <c r="G48" s="116">
        <v>162900836.95803156</v>
      </c>
      <c r="H48" s="116">
        <v>224000000.06935999</v>
      </c>
    </row>
    <row r="49" spans="1:8" s="105" customFormat="1" x14ac:dyDescent="0.2">
      <c r="A49" s="115"/>
      <c r="B49" s="115" t="s">
        <v>29</v>
      </c>
      <c r="C49" s="116"/>
      <c r="D49" s="116">
        <v>49735612.911112875</v>
      </c>
      <c r="E49" s="116">
        <v>55156376.852741703</v>
      </c>
      <c r="F49" s="116">
        <v>73013945.273332909</v>
      </c>
      <c r="G49" s="116">
        <v>81816162.812632665</v>
      </c>
      <c r="H49" s="116">
        <v>93999999.863760218</v>
      </c>
    </row>
    <row r="50" spans="1:8" s="105" customFormat="1" x14ac:dyDescent="0.2">
      <c r="A50" s="115"/>
      <c r="B50" s="115" t="s">
        <v>30</v>
      </c>
      <c r="C50" s="116"/>
      <c r="D50" s="116">
        <v>38134014.710228123</v>
      </c>
      <c r="E50" s="116">
        <v>56852263.213055469</v>
      </c>
      <c r="F50" s="116">
        <v>63735078.188598834</v>
      </c>
      <c r="G50" s="116">
        <v>82147561.339635074</v>
      </c>
      <c r="H50" s="116">
        <v>82200000.308913678</v>
      </c>
    </row>
    <row r="51" spans="1:8" s="105" customFormat="1" x14ac:dyDescent="0.2">
      <c r="A51" s="115"/>
      <c r="B51" s="115" t="s">
        <v>81</v>
      </c>
      <c r="C51" s="116"/>
      <c r="D51" s="116">
        <v>806000</v>
      </c>
      <c r="E51" s="116">
        <v>915000</v>
      </c>
      <c r="F51" s="116">
        <v>1245000</v>
      </c>
      <c r="G51" s="116">
        <v>1590000</v>
      </c>
      <c r="H51" s="116">
        <v>1800000</v>
      </c>
    </row>
    <row r="52" spans="1:8" s="105" customFormat="1" x14ac:dyDescent="0.2">
      <c r="A52" s="115"/>
      <c r="B52" s="115" t="s">
        <v>31</v>
      </c>
      <c r="C52" s="116"/>
      <c r="D52" s="116">
        <v>4526535.6029453212</v>
      </c>
      <c r="E52" s="116">
        <v>5729791.9024624322</v>
      </c>
      <c r="F52" s="116">
        <v>6228034.6765895998</v>
      </c>
      <c r="G52" s="116">
        <v>7414326.9959399998</v>
      </c>
      <c r="H52" s="116">
        <v>8238141.1065999996</v>
      </c>
    </row>
    <row r="53" spans="1:8" x14ac:dyDescent="0.2">
      <c r="A53" s="8"/>
      <c r="B53" s="8" t="s">
        <v>32</v>
      </c>
      <c r="C53" s="9"/>
      <c r="D53" s="9">
        <v>15556225.497613929</v>
      </c>
      <c r="E53" s="9">
        <v>9096312.9816845246</v>
      </c>
      <c r="F53" s="9">
        <v>5908045.5262296274</v>
      </c>
      <c r="G53" s="9">
        <v>11523958.44331478</v>
      </c>
      <c r="H53" s="9">
        <v>4999999.5032974035</v>
      </c>
    </row>
    <row r="54" spans="1:8" x14ac:dyDescent="0.2">
      <c r="A54" s="8"/>
      <c r="B54" s="10" t="s">
        <v>33</v>
      </c>
      <c r="C54" s="26"/>
      <c r="D54" s="26">
        <f>SUM(D48:D53)</f>
        <v>227225958.50609243</v>
      </c>
      <c r="E54" s="26">
        <f>SUM(E48:E53)</f>
        <v>280253148.72237629</v>
      </c>
      <c r="F54" s="26">
        <f>SUM(F48:F53)</f>
        <v>340150836.60855269</v>
      </c>
      <c r="G54" s="26">
        <f>SUM(G48:G53)</f>
        <v>347392846.54955411</v>
      </c>
      <c r="H54" s="26">
        <f>SUM(H48:H53)</f>
        <v>415238140.85193121</v>
      </c>
    </row>
    <row r="55" spans="1:8" ht="12" thickBot="1" x14ac:dyDescent="0.25">
      <c r="A55" s="8"/>
      <c r="B55" s="21" t="s">
        <v>34</v>
      </c>
      <c r="C55" s="27"/>
      <c r="D55" s="27">
        <f>D46+D54</f>
        <v>358083786.36511546</v>
      </c>
      <c r="E55" s="27">
        <f>E46+E54</f>
        <v>402255069.97138554</v>
      </c>
      <c r="F55" s="27">
        <f>F46+F54</f>
        <v>455895822.5193693</v>
      </c>
      <c r="G55" s="27">
        <f>G46+G54</f>
        <v>456019931.54401386</v>
      </c>
      <c r="H55" s="27">
        <f>H46+H54</f>
        <v>513729070.10472739</v>
      </c>
    </row>
    <row r="56" spans="1:8" ht="12" thickTop="1" x14ac:dyDescent="0.2">
      <c r="A56" s="8"/>
      <c r="B56" s="25" t="s">
        <v>35</v>
      </c>
      <c r="C56" s="24"/>
      <c r="D56" s="24"/>
      <c r="E56" s="24"/>
      <c r="F56" s="24"/>
      <c r="G56" s="24"/>
      <c r="H56" s="24"/>
    </row>
    <row r="57" spans="1:8" x14ac:dyDescent="0.2">
      <c r="A57" s="8"/>
      <c r="B57" s="25" t="s">
        <v>36</v>
      </c>
      <c r="C57" s="24"/>
      <c r="D57" s="24"/>
      <c r="E57" s="24"/>
      <c r="F57" s="24"/>
      <c r="G57" s="24"/>
      <c r="H57" s="24"/>
    </row>
    <row r="58" spans="1:8" x14ac:dyDescent="0.2">
      <c r="A58" s="8"/>
      <c r="B58" s="8" t="s">
        <v>37</v>
      </c>
      <c r="C58" s="24"/>
      <c r="D58" s="24">
        <v>50000000</v>
      </c>
      <c r="E58" s="24">
        <v>50000000</v>
      </c>
      <c r="F58" s="24">
        <v>50000000</v>
      </c>
      <c r="G58" s="24">
        <v>50000000</v>
      </c>
      <c r="H58" s="24">
        <v>50000000</v>
      </c>
    </row>
    <row r="59" spans="1:8" x14ac:dyDescent="0.2">
      <c r="A59" s="8"/>
      <c r="B59" s="8" t="s">
        <v>38</v>
      </c>
      <c r="C59" s="24"/>
      <c r="D59" s="24">
        <v>55750000</v>
      </c>
      <c r="E59" s="24">
        <v>55750000</v>
      </c>
      <c r="F59" s="24">
        <v>85750000</v>
      </c>
      <c r="G59" s="24">
        <v>85750000</v>
      </c>
      <c r="H59" s="24">
        <v>85750000</v>
      </c>
    </row>
    <row r="60" spans="1:8" x14ac:dyDescent="0.2">
      <c r="A60" s="8"/>
      <c r="B60" s="8" t="s">
        <v>39</v>
      </c>
      <c r="C60" s="24"/>
      <c r="D60" s="24">
        <v>91683750.457340419</v>
      </c>
      <c r="E60" s="24">
        <v>110105756.6873323</v>
      </c>
      <c r="F60" s="24">
        <v>99704140.096653521</v>
      </c>
      <c r="G60" s="24">
        <v>119445690.79655808</v>
      </c>
      <c r="H60" s="24">
        <v>128784413.00342941</v>
      </c>
    </row>
    <row r="61" spans="1:8" x14ac:dyDescent="0.2">
      <c r="A61" s="8"/>
      <c r="B61" s="10" t="s">
        <v>40</v>
      </c>
      <c r="C61" s="26"/>
      <c r="D61" s="26">
        <f>SUM(D58:D60)</f>
        <v>197433750.45734042</v>
      </c>
      <c r="E61" s="26">
        <f t="shared" ref="E61:G61" si="11">SUM(E58:E60)</f>
        <v>215855756.6873323</v>
      </c>
      <c r="F61" s="26">
        <f t="shared" si="11"/>
        <v>235454140.09665352</v>
      </c>
      <c r="G61" s="26">
        <f t="shared" si="11"/>
        <v>255195690.79655808</v>
      </c>
      <c r="H61" s="26">
        <f>SUM(H58:H60)</f>
        <v>264534413.00342941</v>
      </c>
    </row>
    <row r="62" spans="1:8" x14ac:dyDescent="0.2">
      <c r="A62" s="8"/>
      <c r="B62" s="25" t="s">
        <v>41</v>
      </c>
      <c r="C62" s="24"/>
      <c r="D62" s="24"/>
      <c r="E62" s="24"/>
      <c r="F62" s="24"/>
      <c r="G62" s="24"/>
      <c r="H62" s="24"/>
    </row>
    <row r="63" spans="1:8" x14ac:dyDescent="0.2">
      <c r="A63" s="8"/>
      <c r="B63" s="25" t="s">
        <v>42</v>
      </c>
      <c r="C63" s="24"/>
      <c r="D63" s="24"/>
      <c r="E63" s="24"/>
      <c r="F63" s="24"/>
      <c r="G63" s="24"/>
      <c r="H63" s="24"/>
    </row>
    <row r="64" spans="1:8" x14ac:dyDescent="0.2">
      <c r="A64" s="8"/>
      <c r="B64" s="8" t="s">
        <v>43</v>
      </c>
      <c r="C64" s="24"/>
      <c r="D64" s="24">
        <v>2418000</v>
      </c>
      <c r="E64" s="24">
        <v>2418000</v>
      </c>
      <c r="F64" s="24">
        <v>2418000</v>
      </c>
      <c r="G64" s="24">
        <v>2418000</v>
      </c>
      <c r="H64" s="24">
        <v>2418000</v>
      </c>
    </row>
    <row r="65" spans="1:9" x14ac:dyDescent="0.2">
      <c r="A65" s="8"/>
      <c r="B65" s="10" t="s">
        <v>44</v>
      </c>
      <c r="C65" s="26"/>
      <c r="D65" s="26">
        <f>SUM(D64:D64)</f>
        <v>2418000</v>
      </c>
      <c r="E65" s="26">
        <f>SUM(E64:E64)</f>
        <v>2418000</v>
      </c>
      <c r="F65" s="26">
        <f>SUM(F64:F64)</f>
        <v>2418000</v>
      </c>
      <c r="G65" s="26">
        <f>SUM(G64:G64)</f>
        <v>2418000</v>
      </c>
      <c r="H65" s="26">
        <f>SUM(H64:H64)</f>
        <v>2418000</v>
      </c>
    </row>
    <row r="66" spans="1:9" x14ac:dyDescent="0.2">
      <c r="A66" s="8"/>
      <c r="B66" s="25" t="s">
        <v>45</v>
      </c>
      <c r="C66" s="24"/>
      <c r="D66" s="24"/>
      <c r="E66" s="24"/>
      <c r="F66" s="24"/>
      <c r="G66" s="24"/>
      <c r="H66" s="24"/>
    </row>
    <row r="67" spans="1:9" x14ac:dyDescent="0.2">
      <c r="A67" s="8"/>
      <c r="B67" s="8" t="s">
        <v>43</v>
      </c>
      <c r="C67" s="24"/>
      <c r="D67" s="24">
        <v>66082500</v>
      </c>
      <c r="E67" s="24">
        <v>69664500</v>
      </c>
      <c r="F67" s="24">
        <v>73246500</v>
      </c>
      <c r="G67" s="24">
        <v>75828500</v>
      </c>
      <c r="H67" s="24">
        <v>76410500</v>
      </c>
    </row>
    <row r="68" spans="1:9" s="105" customFormat="1" x14ac:dyDescent="0.2">
      <c r="A68" s="115"/>
      <c r="B68" s="115" t="s">
        <v>46</v>
      </c>
      <c r="C68" s="117"/>
      <c r="D68" s="117">
        <v>88528248.776567161</v>
      </c>
      <c r="E68" s="117">
        <v>110766531.77475655</v>
      </c>
      <c r="F68" s="117">
        <v>141154446.19718319</v>
      </c>
      <c r="G68" s="117">
        <v>118413676.1822297</v>
      </c>
      <c r="H68" s="117">
        <v>165840000.00116003</v>
      </c>
    </row>
    <row r="69" spans="1:9" s="105" customFormat="1" x14ac:dyDescent="0.2">
      <c r="A69" s="115"/>
      <c r="B69" s="115" t="s">
        <v>47</v>
      </c>
      <c r="C69" s="118"/>
      <c r="D69" s="118">
        <v>3621286.7174698417</v>
      </c>
      <c r="E69" s="116">
        <v>3550281.0955586685</v>
      </c>
      <c r="F69" s="116">
        <v>3622735.8117945599</v>
      </c>
      <c r="G69" s="116">
        <v>4164064.1514880001</v>
      </c>
      <c r="H69" s="116">
        <v>4526156.6864</v>
      </c>
    </row>
    <row r="70" spans="1:9" x14ac:dyDescent="0.2">
      <c r="A70" s="8"/>
      <c r="B70" s="10" t="s">
        <v>48</v>
      </c>
      <c r="C70" s="26"/>
      <c r="D70" s="26">
        <f>SUM(D67:D69)</f>
        <v>158232035.494037</v>
      </c>
      <c r="E70" s="26">
        <f>SUM(E67:E69)</f>
        <v>183981312.87031522</v>
      </c>
      <c r="F70" s="26">
        <f>SUM(F67:F69)</f>
        <v>218023682.00897774</v>
      </c>
      <c r="G70" s="26">
        <f>SUM(G67:G69)</f>
        <v>198406240.3337177</v>
      </c>
      <c r="H70" s="26">
        <f>SUM(H67:H69)</f>
        <v>246776656.68756002</v>
      </c>
    </row>
    <row r="71" spans="1:9" x14ac:dyDescent="0.2">
      <c r="A71" s="8"/>
      <c r="B71" s="25" t="s">
        <v>49</v>
      </c>
      <c r="C71" s="28"/>
      <c r="D71" s="28">
        <f>D65+D70</f>
        <v>160650035.494037</v>
      </c>
      <c r="E71" s="28">
        <f>E65+E70</f>
        <v>186399312.87031522</v>
      </c>
      <c r="F71" s="28">
        <f>F65+F70</f>
        <v>220441682.00897774</v>
      </c>
      <c r="G71" s="28">
        <f>G65+G70</f>
        <v>200824240.3337177</v>
      </c>
      <c r="H71" s="28">
        <f>H65+H70</f>
        <v>249194656.68756002</v>
      </c>
    </row>
    <row r="72" spans="1:9" ht="12" thickBot="1" x14ac:dyDescent="0.25">
      <c r="A72" s="8"/>
      <c r="B72" s="21" t="s">
        <v>50</v>
      </c>
      <c r="C72" s="27"/>
      <c r="D72" s="27">
        <f>D61+D71</f>
        <v>358083785.95137739</v>
      </c>
      <c r="E72" s="27">
        <f>E61+E71</f>
        <v>402255069.55764753</v>
      </c>
      <c r="F72" s="27">
        <f>F61+F71</f>
        <v>455895822.10563123</v>
      </c>
      <c r="G72" s="27">
        <f>G61+G71</f>
        <v>456019931.13027579</v>
      </c>
      <c r="H72" s="27">
        <f>H61+H71</f>
        <v>513729069.69098943</v>
      </c>
    </row>
    <row r="73" spans="1:9" ht="12" thickTop="1" x14ac:dyDescent="0.2">
      <c r="A73" s="8"/>
      <c r="B73" s="29" t="s">
        <v>51</v>
      </c>
      <c r="C73" s="30"/>
      <c r="D73" s="30">
        <f>ROUND(D55-D72,0)</f>
        <v>0</v>
      </c>
      <c r="E73" s="30">
        <f>ROUND(E55-E72,0)</f>
        <v>0</v>
      </c>
      <c r="F73" s="30">
        <f>ROUND(F55-F72,0)</f>
        <v>0</v>
      </c>
      <c r="G73" s="30">
        <f>ROUND(G55-G72,0)</f>
        <v>0</v>
      </c>
      <c r="H73" s="30">
        <f>ROUND(H55-H72,0)</f>
        <v>0</v>
      </c>
    </row>
    <row r="74" spans="1:9" x14ac:dyDescent="0.2">
      <c r="A74" s="8"/>
      <c r="B74" s="29"/>
      <c r="C74" s="30"/>
      <c r="D74" s="30"/>
      <c r="E74" s="30"/>
      <c r="F74" s="30"/>
      <c r="G74" s="30"/>
      <c r="H74" s="30"/>
    </row>
    <row r="75" spans="1:9" x14ac:dyDescent="0.2">
      <c r="A75" s="8"/>
      <c r="B75" s="29"/>
      <c r="C75" s="30"/>
      <c r="D75" s="108"/>
      <c r="E75" s="108"/>
      <c r="F75" s="108"/>
      <c r="G75" s="108"/>
      <c r="H75" s="108"/>
    </row>
    <row r="76" spans="1:9" x14ac:dyDescent="0.2">
      <c r="A76" s="8"/>
      <c r="B76" s="29"/>
      <c r="C76" s="30"/>
      <c r="D76" s="108"/>
      <c r="E76" s="108"/>
      <c r="F76" s="108"/>
      <c r="G76" s="108"/>
      <c r="H76" s="108"/>
    </row>
    <row r="77" spans="1:9" x14ac:dyDescent="0.2">
      <c r="A77" s="34">
        <v>3</v>
      </c>
      <c r="B77" s="35" t="s">
        <v>54</v>
      </c>
      <c r="C77" s="36"/>
      <c r="D77" s="36"/>
      <c r="E77" s="36"/>
      <c r="F77" s="36"/>
      <c r="G77" s="36"/>
      <c r="H77" s="36"/>
      <c r="I77" s="36"/>
    </row>
    <row r="78" spans="1:9" x14ac:dyDescent="0.2">
      <c r="A78" s="37"/>
      <c r="B78" s="38"/>
      <c r="C78" s="38"/>
      <c r="D78" s="38"/>
      <c r="E78" s="38"/>
      <c r="F78" s="38"/>
      <c r="G78" s="38"/>
      <c r="H78" s="38"/>
    </row>
    <row r="79" spans="1:9" x14ac:dyDescent="0.2">
      <c r="A79" s="37"/>
      <c r="B79" s="39"/>
      <c r="C79" s="41"/>
      <c r="D79" s="40">
        <v>2020</v>
      </c>
      <c r="E79" s="40">
        <f>1+D79</f>
        <v>2021</v>
      </c>
      <c r="F79" s="40">
        <f>1+E79</f>
        <v>2022</v>
      </c>
      <c r="G79" s="40">
        <f>1+F79</f>
        <v>2023</v>
      </c>
      <c r="H79" s="40">
        <f>1+G79</f>
        <v>2024</v>
      </c>
      <c r="I79" s="40" t="s">
        <v>55</v>
      </c>
    </row>
    <row r="80" spans="1:9" x14ac:dyDescent="0.2">
      <c r="A80" s="37"/>
      <c r="B80" s="44"/>
      <c r="C80" s="45"/>
      <c r="D80" s="46"/>
      <c r="E80" s="46"/>
      <c r="F80" s="46"/>
      <c r="G80" s="46"/>
      <c r="H80" s="46"/>
      <c r="I80" s="46"/>
    </row>
    <row r="81" spans="1:9" x14ac:dyDescent="0.2">
      <c r="A81" s="37"/>
      <c r="B81" s="47" t="s">
        <v>56</v>
      </c>
      <c r="C81" s="48"/>
      <c r="D81" s="49">
        <f>D13</f>
        <v>394964586.94461733</v>
      </c>
      <c r="E81" s="49">
        <f>E13</f>
        <v>412737993.3571251</v>
      </c>
      <c r="F81" s="49">
        <f>F13</f>
        <v>511795111.76283514</v>
      </c>
      <c r="G81" s="49">
        <f>G13</f>
        <v>522031013.99809188</v>
      </c>
      <c r="H81" s="49">
        <f>H13</f>
        <v>631440631.59705567</v>
      </c>
      <c r="I81" s="49">
        <f>H81*(1+$C$119)</f>
        <v>647226647.38698196</v>
      </c>
    </row>
    <row r="82" spans="1:9" x14ac:dyDescent="0.2">
      <c r="A82" s="37"/>
      <c r="B82" s="50" t="s">
        <v>57</v>
      </c>
      <c r="C82" s="51"/>
      <c r="D82" s="52"/>
      <c r="E82" s="52">
        <f t="shared" ref="E82:H82" si="12">(E81-D81)/D81</f>
        <v>4.4999999999999984E-2</v>
      </c>
      <c r="F82" s="52">
        <f t="shared" si="12"/>
        <v>0.24000000000000005</v>
      </c>
      <c r="G82" s="52">
        <f t="shared" si="12"/>
        <v>2.0000000000000056E-2</v>
      </c>
      <c r="H82" s="52">
        <f t="shared" si="12"/>
        <v>0.20958451637006323</v>
      </c>
      <c r="I82" s="52"/>
    </row>
    <row r="83" spans="1:9" x14ac:dyDescent="0.2">
      <c r="A83" s="37"/>
      <c r="B83" s="44"/>
      <c r="C83" s="45"/>
      <c r="D83" s="53"/>
      <c r="E83" s="53"/>
      <c r="F83" s="53"/>
      <c r="G83" s="53"/>
      <c r="H83" s="53"/>
      <c r="I83" s="53"/>
    </row>
    <row r="84" spans="1:9" x14ac:dyDescent="0.2">
      <c r="A84" s="37"/>
      <c r="B84" s="47" t="s">
        <v>58</v>
      </c>
      <c r="C84" s="48"/>
      <c r="D84" s="49">
        <f t="shared" ref="D84:I84" si="13">D81-D86</f>
        <v>367317065.8584941</v>
      </c>
      <c r="E84" s="49">
        <f t="shared" si="13"/>
        <v>377325073.52708375</v>
      </c>
      <c r="F84" s="49">
        <f t="shared" si="13"/>
        <v>474382889.09297192</v>
      </c>
      <c r="G84" s="49">
        <f t="shared" si="13"/>
        <v>483035297.25243443</v>
      </c>
      <c r="H84" s="49">
        <f t="shared" si="13"/>
        <v>578880982.55688512</v>
      </c>
      <c r="I84" s="49">
        <f t="shared" si="13"/>
        <v>593353007.12080717</v>
      </c>
    </row>
    <row r="85" spans="1:9" x14ac:dyDescent="0.2">
      <c r="A85" s="37"/>
      <c r="B85" s="38"/>
      <c r="C85" s="54"/>
      <c r="D85" s="55"/>
      <c r="E85" s="55"/>
      <c r="F85" s="55"/>
      <c r="G85" s="55"/>
      <c r="H85" s="55"/>
      <c r="I85" s="55"/>
    </row>
    <row r="86" spans="1:9" ht="12" thickBot="1" x14ac:dyDescent="0.25">
      <c r="A86" s="37"/>
      <c r="B86" s="56" t="s">
        <v>8</v>
      </c>
      <c r="C86" s="57"/>
      <c r="D86" s="58">
        <f>D21</f>
        <v>27647521.086123247</v>
      </c>
      <c r="E86" s="58">
        <f>E21</f>
        <v>35412919.830041349</v>
      </c>
      <c r="F86" s="58">
        <f>F21</f>
        <v>37412222.669863254</v>
      </c>
      <c r="G86" s="58">
        <f>G21</f>
        <v>38995716.745657429</v>
      </c>
      <c r="H86" s="58">
        <f>H21</f>
        <v>52559649.04017058</v>
      </c>
      <c r="I86" s="58">
        <f>H86*(1+$C$119)</f>
        <v>53873640.266174838</v>
      </c>
    </row>
    <row r="87" spans="1:9" x14ac:dyDescent="0.2">
      <c r="A87" s="37"/>
      <c r="B87" s="59"/>
      <c r="C87" s="59"/>
      <c r="D87" s="60"/>
      <c r="E87" s="60"/>
      <c r="F87" s="60"/>
      <c r="G87" s="60"/>
      <c r="H87" s="60"/>
      <c r="I87" s="49"/>
    </row>
    <row r="88" spans="1:9" x14ac:dyDescent="0.2">
      <c r="A88" s="37"/>
      <c r="B88" s="50" t="s">
        <v>59</v>
      </c>
      <c r="C88" s="51"/>
      <c r="D88" s="52">
        <f t="shared" ref="D88:H88" si="14">D86/D81</f>
        <v>7.000000000000009E-2</v>
      </c>
      <c r="E88" s="52">
        <f t="shared" si="14"/>
        <v>8.5800000000000043E-2</v>
      </c>
      <c r="F88" s="52">
        <f t="shared" si="14"/>
        <v>7.3100000000000012E-2</v>
      </c>
      <c r="G88" s="52">
        <f t="shared" si="14"/>
        <v>7.4699999999999933E-2</v>
      </c>
      <c r="H88" s="52">
        <f t="shared" si="14"/>
        <v>8.3237673361683084E-2</v>
      </c>
      <c r="I88" s="52"/>
    </row>
    <row r="89" spans="1:9" x14ac:dyDescent="0.2">
      <c r="A89" s="37"/>
      <c r="B89" s="38"/>
      <c r="C89" s="61"/>
      <c r="D89" s="62"/>
      <c r="E89" s="62"/>
      <c r="F89" s="62"/>
      <c r="G89" s="62"/>
      <c r="H89" s="62"/>
      <c r="I89" s="62"/>
    </row>
    <row r="90" spans="1:9" x14ac:dyDescent="0.2">
      <c r="A90" s="37"/>
      <c r="B90" s="38" t="s">
        <v>60</v>
      </c>
      <c r="C90" s="61"/>
      <c r="D90" s="63">
        <f>-D28</f>
        <v>671439.79780584946</v>
      </c>
      <c r="E90" s="63">
        <f>-E28</f>
        <v>619106.99003568769</v>
      </c>
      <c r="F90" s="63">
        <f>-F28</f>
        <v>972410.71234938677</v>
      </c>
      <c r="G90" s="63">
        <f>-G28</f>
        <v>1096265.129395993</v>
      </c>
      <c r="H90" s="63">
        <f>-H28</f>
        <v>1179790.0916356875</v>
      </c>
      <c r="I90" s="63">
        <f>H90</f>
        <v>1179790.0916356875</v>
      </c>
    </row>
    <row r="91" spans="1:9" x14ac:dyDescent="0.2">
      <c r="A91" s="37"/>
      <c r="B91" s="38" t="s">
        <v>61</v>
      </c>
      <c r="C91" s="64"/>
      <c r="D91" s="65">
        <f>-D24</f>
        <v>10861526.140976977</v>
      </c>
      <c r="E91" s="65">
        <f>-E24</f>
        <v>11804306.610013777</v>
      </c>
      <c r="F91" s="65">
        <f>-F24</f>
        <v>11668928.548192643</v>
      </c>
      <c r="G91" s="65">
        <f>-G24</f>
        <v>11797900.916356876</v>
      </c>
      <c r="H91" s="65">
        <f>-H24</f>
        <v>15986155.741663566</v>
      </c>
      <c r="I91" s="70">
        <f>H91*(1+C119)</f>
        <v>16385809.635205153</v>
      </c>
    </row>
    <row r="92" spans="1:9" ht="12" thickBot="1" x14ac:dyDescent="0.25">
      <c r="A92" s="37"/>
      <c r="B92" s="56" t="s">
        <v>11</v>
      </c>
      <c r="C92" s="57"/>
      <c r="D92" s="66">
        <f>D86-D90-D91</f>
        <v>16114555.147340421</v>
      </c>
      <c r="E92" s="66">
        <f t="shared" ref="E92:I92" si="15">E86-E90-E91</f>
        <v>22989506.229991883</v>
      </c>
      <c r="F92" s="66">
        <f t="shared" si="15"/>
        <v>24770883.409321226</v>
      </c>
      <c r="G92" s="66">
        <f t="shared" si="15"/>
        <v>26101550.699904561</v>
      </c>
      <c r="H92" s="66">
        <f t="shared" si="15"/>
        <v>35393703.206871323</v>
      </c>
      <c r="I92" s="66">
        <f t="shared" si="15"/>
        <v>36308040.539333999</v>
      </c>
    </row>
    <row r="93" spans="1:9" x14ac:dyDescent="0.2">
      <c r="A93" s="37"/>
      <c r="B93" s="67"/>
      <c r="C93" s="68"/>
      <c r="D93" s="49"/>
      <c r="E93" s="49"/>
      <c r="F93" s="49"/>
      <c r="G93" s="49"/>
      <c r="H93" s="49"/>
      <c r="I93" s="49"/>
    </row>
    <row r="94" spans="1:9" x14ac:dyDescent="0.2">
      <c r="A94" s="37"/>
      <c r="B94" s="38" t="s">
        <v>62</v>
      </c>
      <c r="C94" s="69"/>
      <c r="D94" s="65">
        <f t="shared" ref="D94:I94" si="16">10%*D92</f>
        <v>1611455.5147340421</v>
      </c>
      <c r="E94" s="65">
        <f t="shared" si="16"/>
        <v>2298950.6229991885</v>
      </c>
      <c r="F94" s="65">
        <f t="shared" si="16"/>
        <v>2477088.3409321229</v>
      </c>
      <c r="G94" s="65">
        <f t="shared" si="16"/>
        <v>2610155.0699904561</v>
      </c>
      <c r="H94" s="65">
        <f t="shared" si="16"/>
        <v>3539370.3206871324</v>
      </c>
      <c r="I94" s="65">
        <f t="shared" si="16"/>
        <v>3630804.0539334002</v>
      </c>
    </row>
    <row r="95" spans="1:9" ht="12" thickBot="1" x14ac:dyDescent="0.25">
      <c r="A95" s="37"/>
      <c r="B95" s="56" t="s">
        <v>63</v>
      </c>
      <c r="C95" s="57"/>
      <c r="D95" s="66">
        <f>D92-D94</f>
        <v>14503099.632606378</v>
      </c>
      <c r="E95" s="66">
        <f t="shared" ref="E95:I95" si="17">E92-E94</f>
        <v>20690555.606992695</v>
      </c>
      <c r="F95" s="66">
        <f t="shared" si="17"/>
        <v>22293795.068389103</v>
      </c>
      <c r="G95" s="66">
        <f t="shared" si="17"/>
        <v>23491395.629914105</v>
      </c>
      <c r="H95" s="66">
        <f t="shared" si="17"/>
        <v>31854332.886184189</v>
      </c>
      <c r="I95" s="66">
        <f t="shared" si="17"/>
        <v>32677236.485400598</v>
      </c>
    </row>
    <row r="96" spans="1:9" x14ac:dyDescent="0.2">
      <c r="A96" s="37"/>
      <c r="B96" s="67"/>
      <c r="C96" s="68"/>
      <c r="D96" s="61"/>
      <c r="E96" s="61"/>
      <c r="F96" s="61"/>
      <c r="G96" s="61"/>
      <c r="H96" s="61"/>
      <c r="I96" s="61"/>
    </row>
    <row r="97" spans="1:9" x14ac:dyDescent="0.2">
      <c r="A97" s="37"/>
      <c r="B97" s="38" t="s">
        <v>53</v>
      </c>
      <c r="C97" s="68"/>
      <c r="D97" s="70">
        <f t="shared" ref="D97:H97" si="18">D91</f>
        <v>10861526.140976977</v>
      </c>
      <c r="E97" s="70">
        <f t="shared" si="18"/>
        <v>11804306.610013777</v>
      </c>
      <c r="F97" s="70">
        <f t="shared" si="18"/>
        <v>11668928.548192643</v>
      </c>
      <c r="G97" s="70">
        <f t="shared" si="18"/>
        <v>11797900.916356876</v>
      </c>
      <c r="H97" s="70">
        <f t="shared" si="18"/>
        <v>15986155.741663566</v>
      </c>
      <c r="I97" s="70">
        <f>H97*(1+C119)</f>
        <v>16385809.635205153</v>
      </c>
    </row>
    <row r="98" spans="1:9" x14ac:dyDescent="0.2">
      <c r="A98" s="37"/>
      <c r="B98" s="38"/>
      <c r="C98" s="38"/>
      <c r="D98" s="70"/>
      <c r="E98" s="70"/>
      <c r="F98" s="70"/>
      <c r="G98" s="70"/>
      <c r="H98" s="70"/>
      <c r="I98" s="71"/>
    </row>
    <row r="99" spans="1:9" x14ac:dyDescent="0.2">
      <c r="A99" s="37"/>
      <c r="B99" s="38" t="s">
        <v>64</v>
      </c>
      <c r="C99" s="38"/>
      <c r="D99" s="119">
        <v>2565108</v>
      </c>
      <c r="E99" s="119">
        <v>2948400</v>
      </c>
      <c r="F99" s="119">
        <v>4212000</v>
      </c>
      <c r="G99" s="119">
        <v>4680000</v>
      </c>
      <c r="H99" s="119">
        <v>5850000</v>
      </c>
      <c r="I99" s="70">
        <f>I97</f>
        <v>16385809.635205153</v>
      </c>
    </row>
    <row r="100" spans="1:9" x14ac:dyDescent="0.2">
      <c r="A100" s="37"/>
      <c r="B100" s="38"/>
      <c r="C100" s="38"/>
      <c r="D100" s="70"/>
      <c r="E100" s="70"/>
      <c r="F100" s="70"/>
      <c r="G100" s="70"/>
      <c r="H100" s="70"/>
      <c r="I100" s="70"/>
    </row>
    <row r="101" spans="1:9" x14ac:dyDescent="0.2">
      <c r="A101" s="37"/>
      <c r="B101" s="38" t="s">
        <v>65</v>
      </c>
      <c r="C101" s="70">
        <v>47590660</v>
      </c>
      <c r="D101" s="70">
        <f>D50+D51+D52</f>
        <v>43466550.313173443</v>
      </c>
      <c r="E101" s="70">
        <f>E50+E51+E52</f>
        <v>63497055.115517899</v>
      </c>
      <c r="F101" s="70">
        <f>F50+F51+F52</f>
        <v>71208112.865188435</v>
      </c>
      <c r="G101" s="70">
        <f>G50+G51+G52</f>
        <v>91151888.335575074</v>
      </c>
      <c r="H101" s="70">
        <f>H50+H51+H52</f>
        <v>92238141.415513679</v>
      </c>
      <c r="I101" s="70"/>
    </row>
    <row r="102" spans="1:9" x14ac:dyDescent="0.2">
      <c r="A102" s="37"/>
      <c r="B102" s="38" t="s">
        <v>52</v>
      </c>
      <c r="C102" s="101">
        <v>146050800</v>
      </c>
      <c r="D102" s="101">
        <f>D48+D49</f>
        <v>168203182.69530505</v>
      </c>
      <c r="E102" s="101">
        <f>E48+E49</f>
        <v>207659780.62517387</v>
      </c>
      <c r="F102" s="101">
        <f>F48+F49</f>
        <v>263034678.21713465</v>
      </c>
      <c r="G102" s="101">
        <f>G48+G49</f>
        <v>244716999.77066422</v>
      </c>
      <c r="H102" s="101">
        <f>H48+H49</f>
        <v>317999999.93312019</v>
      </c>
      <c r="I102" s="70"/>
    </row>
    <row r="103" spans="1:9" x14ac:dyDescent="0.2">
      <c r="A103" s="37"/>
      <c r="B103" s="38" t="s">
        <v>66</v>
      </c>
      <c r="C103" s="70">
        <v>97328050</v>
      </c>
      <c r="D103" s="70">
        <f>D68+D69</f>
        <v>92149535.494037002</v>
      </c>
      <c r="E103" s="70">
        <f>E68+E69</f>
        <v>114316812.87031522</v>
      </c>
      <c r="F103" s="70">
        <f>F68+F69</f>
        <v>144777182.00897774</v>
      </c>
      <c r="G103" s="70">
        <f>G68+G69</f>
        <v>122577740.3337177</v>
      </c>
      <c r="H103" s="70">
        <f>H68+H69</f>
        <v>170366156.68756002</v>
      </c>
      <c r="I103" s="73"/>
    </row>
    <row r="104" spans="1:9" x14ac:dyDescent="0.2">
      <c r="A104" s="37"/>
      <c r="B104" s="102" t="s">
        <v>67</v>
      </c>
      <c r="C104" s="103">
        <f>C101+C102-C103</f>
        <v>96313410</v>
      </c>
      <c r="D104" s="103">
        <f>D101+D102-D103</f>
        <v>119520197.51444149</v>
      </c>
      <c r="E104" s="103">
        <f t="shared" ref="E104:H104" si="19">E101+E102-E103</f>
        <v>156840022.87037656</v>
      </c>
      <c r="F104" s="103">
        <f t="shared" si="19"/>
        <v>189465609.07334533</v>
      </c>
      <c r="G104" s="103">
        <f t="shared" si="19"/>
        <v>213291147.77252162</v>
      </c>
      <c r="H104" s="103">
        <f t="shared" si="19"/>
        <v>239871984.66107386</v>
      </c>
      <c r="I104" s="73"/>
    </row>
    <row r="105" spans="1:9" x14ac:dyDescent="0.2">
      <c r="A105" s="37"/>
      <c r="B105" s="74"/>
      <c r="C105" s="72"/>
      <c r="D105" s="70"/>
      <c r="E105" s="70"/>
      <c r="F105" s="70"/>
      <c r="G105" s="70"/>
      <c r="H105" s="70"/>
      <c r="I105" s="73"/>
    </row>
    <row r="106" spans="1:9" x14ac:dyDescent="0.2">
      <c r="A106" s="37"/>
      <c r="B106" s="75"/>
      <c r="C106" s="72"/>
      <c r="D106" s="76"/>
      <c r="E106" s="76"/>
      <c r="F106" s="76"/>
      <c r="G106" s="76"/>
      <c r="H106" s="76"/>
      <c r="I106" s="73"/>
    </row>
    <row r="107" spans="1:9" x14ac:dyDescent="0.2">
      <c r="A107" s="37"/>
      <c r="B107" s="38" t="s">
        <v>68</v>
      </c>
      <c r="C107" s="38"/>
      <c r="D107" s="70">
        <f>D104-C104</f>
        <v>23206787.51444149</v>
      </c>
      <c r="E107" s="70">
        <f t="shared" ref="E107:H107" si="20">E104-D104</f>
        <v>37319825.355935067</v>
      </c>
      <c r="F107" s="70">
        <f t="shared" si="20"/>
        <v>32625586.202968776</v>
      </c>
      <c r="G107" s="70">
        <f t="shared" si="20"/>
        <v>23825538.699176282</v>
      </c>
      <c r="H107" s="70">
        <f t="shared" si="20"/>
        <v>26580836.888552248</v>
      </c>
      <c r="I107" s="70">
        <f>H107*(1+C119)</f>
        <v>27245357.810766052</v>
      </c>
    </row>
    <row r="108" spans="1:9" x14ac:dyDescent="0.2">
      <c r="A108" s="37"/>
      <c r="B108" s="67"/>
      <c r="C108" s="68"/>
      <c r="D108" s="65"/>
      <c r="E108" s="65"/>
      <c r="F108" s="65"/>
      <c r="G108" s="65"/>
      <c r="H108" s="65"/>
      <c r="I108" s="77"/>
    </row>
    <row r="109" spans="1:9" ht="12" thickBot="1" x14ac:dyDescent="0.25">
      <c r="A109" s="37"/>
      <c r="B109" s="78" t="s">
        <v>69</v>
      </c>
      <c r="C109" s="79"/>
      <c r="D109" s="80">
        <f>D95+D97-D99-D107</f>
        <v>-407269.74085813761</v>
      </c>
      <c r="E109" s="80">
        <f t="shared" ref="E109:I109" si="21">E95+E97-E99-E107</f>
        <v>-7773363.1389285922</v>
      </c>
      <c r="F109" s="80">
        <f t="shared" si="21"/>
        <v>-2874862.5863870308</v>
      </c>
      <c r="G109" s="80">
        <f t="shared" si="21"/>
        <v>6783757.8470946997</v>
      </c>
      <c r="H109" s="80">
        <f t="shared" si="21"/>
        <v>15409651.739295505</v>
      </c>
      <c r="I109" s="80">
        <f t="shared" si="21"/>
        <v>5431878.674634546</v>
      </c>
    </row>
    <row r="110" spans="1:9" ht="12" thickTop="1" x14ac:dyDescent="0.2">
      <c r="A110" s="37"/>
      <c r="B110" s="38"/>
      <c r="C110" s="68"/>
      <c r="D110" s="61"/>
      <c r="E110" s="61"/>
      <c r="F110" s="61"/>
      <c r="G110" s="61"/>
      <c r="H110" s="61"/>
      <c r="I110" s="61"/>
    </row>
    <row r="111" spans="1:9" x14ac:dyDescent="0.2">
      <c r="A111" s="37"/>
      <c r="B111" s="42" t="s">
        <v>70</v>
      </c>
      <c r="C111" s="43"/>
      <c r="D111" s="43">
        <v>1</v>
      </c>
      <c r="E111" s="43">
        <f>D111+1</f>
        <v>2</v>
      </c>
      <c r="F111" s="43">
        <f t="shared" ref="F111:H111" si="22">E111+1</f>
        <v>3</v>
      </c>
      <c r="G111" s="43">
        <f t="shared" si="22"/>
        <v>4</v>
      </c>
      <c r="H111" s="43">
        <f t="shared" si="22"/>
        <v>5</v>
      </c>
      <c r="I111" s="43"/>
    </row>
    <row r="112" spans="1:9" x14ac:dyDescent="0.2">
      <c r="A112" s="37"/>
      <c r="B112" s="38" t="s">
        <v>71</v>
      </c>
      <c r="C112" s="126">
        <f>C118</f>
        <v>9.5000000000000001E-2</v>
      </c>
      <c r="D112" s="81">
        <f>1/(1+$C$112)^(D111)</f>
        <v>0.91324200913242015</v>
      </c>
      <c r="E112" s="81">
        <f t="shared" ref="E112:H112" si="23">1/(1+$C$112)^(E111)</f>
        <v>0.8340109672442193</v>
      </c>
      <c r="F112" s="81">
        <f t="shared" si="23"/>
        <v>0.76165385136458386</v>
      </c>
      <c r="G112" s="81">
        <f t="shared" si="23"/>
        <v>0.6955742934836382</v>
      </c>
      <c r="H112" s="81">
        <f t="shared" si="23"/>
        <v>0.63522766528186136</v>
      </c>
      <c r="I112" s="82"/>
    </row>
    <row r="113" spans="1:9" ht="12" thickBot="1" x14ac:dyDescent="0.25">
      <c r="A113" s="37"/>
      <c r="B113" s="83" t="s">
        <v>72</v>
      </c>
      <c r="C113" s="84"/>
      <c r="D113" s="85">
        <f>D109*D112</f>
        <v>-371935.8364001257</v>
      </c>
      <c r="E113" s="85">
        <f>E109*E112</f>
        <v>-6483070.1102383956</v>
      </c>
      <c r="F113" s="85">
        <f>F109*F112</f>
        <v>-2189650.1610656306</v>
      </c>
      <c r="G113" s="85">
        <f>G109*G112</f>
        <v>4718607.5716569824</v>
      </c>
      <c r="H113" s="85">
        <f>H109*H112</f>
        <v>9788637.0971592572</v>
      </c>
      <c r="I113" s="86"/>
    </row>
    <row r="114" spans="1:9" ht="12" thickBot="1" x14ac:dyDescent="0.25">
      <c r="A114" s="37"/>
      <c r="B114" s="87" t="s">
        <v>73</v>
      </c>
      <c r="C114" s="88">
        <f>SUM(D113:H113)</f>
        <v>5462588.5611120882</v>
      </c>
      <c r="E114" s="89"/>
      <c r="F114" s="89"/>
      <c r="G114" s="89"/>
      <c r="H114" s="89"/>
      <c r="I114" s="89"/>
    </row>
    <row r="115" spans="1:9" ht="12" thickTop="1" x14ac:dyDescent="0.2"/>
    <row r="116" spans="1:9" x14ac:dyDescent="0.2">
      <c r="A116" s="34">
        <v>4</v>
      </c>
      <c r="B116" s="35" t="s">
        <v>74</v>
      </c>
      <c r="C116" s="36"/>
      <c r="D116" s="36"/>
      <c r="E116" s="36"/>
      <c r="F116" s="36"/>
      <c r="G116" s="36"/>
      <c r="H116" s="36"/>
      <c r="I116" s="36"/>
    </row>
    <row r="117" spans="1:9" x14ac:dyDescent="0.2">
      <c r="A117" s="90"/>
    </row>
    <row r="118" spans="1:9" x14ac:dyDescent="0.2">
      <c r="A118" s="90"/>
      <c r="B118" s="91" t="s">
        <v>71</v>
      </c>
      <c r="C118" s="120">
        <v>9.5000000000000001E-2</v>
      </c>
    </row>
    <row r="119" spans="1:9" x14ac:dyDescent="0.2">
      <c r="A119" s="92"/>
      <c r="B119" s="93" t="s">
        <v>75</v>
      </c>
      <c r="C119" s="94">
        <v>2.5000000000000001E-2</v>
      </c>
    </row>
    <row r="120" spans="1:9" x14ac:dyDescent="0.2">
      <c r="A120" s="92"/>
    </row>
    <row r="121" spans="1:9" ht="12" thickBot="1" x14ac:dyDescent="0.25">
      <c r="A121" s="95"/>
      <c r="B121" s="96" t="s">
        <v>55</v>
      </c>
      <c r="C121" s="97">
        <f>I109/(C118-C119)</f>
        <v>77598266.780493513</v>
      </c>
    </row>
    <row r="122" spans="1:9" ht="12" thickBot="1" x14ac:dyDescent="0.25">
      <c r="A122" s="95"/>
      <c r="B122" s="96" t="s">
        <v>76</v>
      </c>
      <c r="C122" s="97">
        <f>C121*H112</f>
        <v>49292565.836891912</v>
      </c>
    </row>
    <row r="123" spans="1:9" x14ac:dyDescent="0.2">
      <c r="A123" s="95"/>
      <c r="B123" s="106"/>
      <c r="C123" s="107"/>
    </row>
    <row r="124" spans="1:9" x14ac:dyDescent="0.2">
      <c r="A124" s="95"/>
    </row>
    <row r="125" spans="1:9" x14ac:dyDescent="0.2">
      <c r="A125" s="34">
        <v>5</v>
      </c>
      <c r="B125" s="35" t="s">
        <v>77</v>
      </c>
      <c r="C125" s="36"/>
      <c r="D125" s="36"/>
      <c r="E125" s="36"/>
      <c r="F125" s="36"/>
      <c r="G125" s="36"/>
      <c r="H125" s="36"/>
      <c r="I125" s="36"/>
    </row>
    <row r="126" spans="1:9" x14ac:dyDescent="0.2">
      <c r="A126" s="90"/>
    </row>
    <row r="127" spans="1:9" x14ac:dyDescent="0.2">
      <c r="A127" s="95"/>
      <c r="B127" s="1" t="s">
        <v>78</v>
      </c>
      <c r="C127" s="98">
        <f>C114</f>
        <v>5462588.5611120882</v>
      </c>
    </row>
    <row r="128" spans="1:9" x14ac:dyDescent="0.2">
      <c r="A128" s="99"/>
      <c r="B128" s="38" t="s">
        <v>55</v>
      </c>
      <c r="C128" s="70">
        <f>C122</f>
        <v>49292565.836891912</v>
      </c>
    </row>
    <row r="129" spans="1:9" x14ac:dyDescent="0.2">
      <c r="A129" s="99"/>
      <c r="B129" s="38"/>
      <c r="C129" s="100"/>
    </row>
    <row r="130" spans="1:9" ht="12" thickBot="1" x14ac:dyDescent="0.25">
      <c r="A130" s="95"/>
      <c r="B130" s="96" t="s">
        <v>79</v>
      </c>
      <c r="C130" s="97">
        <f>C127+C128</f>
        <v>54755154.398004003</v>
      </c>
    </row>
    <row r="131" spans="1:9" x14ac:dyDescent="0.2">
      <c r="A131" s="95"/>
    </row>
    <row r="132" spans="1:9" x14ac:dyDescent="0.2">
      <c r="A132" s="34">
        <v>6</v>
      </c>
      <c r="B132" s="35" t="s">
        <v>84</v>
      </c>
      <c r="C132" s="35"/>
      <c r="D132" s="35"/>
      <c r="E132" s="35"/>
      <c r="F132" s="35"/>
      <c r="G132" s="35"/>
      <c r="H132" s="35"/>
      <c r="I132" s="35"/>
    </row>
    <row r="133" spans="1:9" x14ac:dyDescent="0.2">
      <c r="A133" s="90"/>
      <c r="F133" s="104" t="s">
        <v>80</v>
      </c>
    </row>
    <row r="134" spans="1:9" x14ac:dyDescent="0.2">
      <c r="C134" s="111">
        <f>C130</f>
        <v>54755154.398004003</v>
      </c>
      <c r="D134" s="109">
        <f>E134-0.5%</f>
        <v>8.4999999999999992E-2</v>
      </c>
      <c r="E134" s="109">
        <f>F134-0.5%</f>
        <v>0.09</v>
      </c>
      <c r="F134" s="109">
        <v>9.5000000000000001E-2</v>
      </c>
      <c r="G134" s="109">
        <f>F134+0.5%</f>
        <v>0.1</v>
      </c>
      <c r="H134" s="110">
        <f>G134+0.5%</f>
        <v>0.10500000000000001</v>
      </c>
    </row>
    <row r="135" spans="1:9" x14ac:dyDescent="0.2">
      <c r="C135" s="112">
        <f>C136-0.5%</f>
        <v>1.4999999999999999E-2</v>
      </c>
      <c r="D135" s="122">
        <f t="dataTable" ref="D135:H139" dt2D="1" dtr="1" r1="C118" r2="C119"/>
        <v>56918339.039879896</v>
      </c>
      <c r="E135" s="122">
        <v>52207064.314464912</v>
      </c>
      <c r="F135" s="127">
        <v>48090538.377725266</v>
      </c>
      <c r="G135" s="127">
        <v>44463987.449347988</v>
      </c>
      <c r="H135" s="128">
        <v>41245906.403668329</v>
      </c>
    </row>
    <row r="136" spans="1:9" x14ac:dyDescent="0.2">
      <c r="C136" s="112">
        <f>C137-0.5%</f>
        <v>0.02</v>
      </c>
      <c r="D136" s="122">
        <v>61165857.799384043</v>
      </c>
      <c r="E136" s="121">
        <v>55824194.701672077</v>
      </c>
      <c r="F136" s="127">
        <v>51200692.520522036</v>
      </c>
      <c r="G136" s="127">
        <v>47160898.359210655</v>
      </c>
      <c r="H136" s="128">
        <v>43601979.732742712</v>
      </c>
    </row>
    <row r="137" spans="1:9" x14ac:dyDescent="0.2">
      <c r="B137" s="114" t="s">
        <v>57</v>
      </c>
      <c r="C137" s="112">
        <v>2.5000000000000001E-2</v>
      </c>
      <c r="D137" s="122">
        <v>66121296.352138847</v>
      </c>
      <c r="E137" s="121">
        <v>59997806.686911054</v>
      </c>
      <c r="F137" s="125">
        <v>54755154.398004003</v>
      </c>
      <c r="G137" s="127">
        <v>50217397.390388303</v>
      </c>
      <c r="H137" s="128">
        <v>46252562.227951348</v>
      </c>
    </row>
    <row r="138" spans="1:9" x14ac:dyDescent="0.2">
      <c r="C138" s="112">
        <f>C137+0.5%</f>
        <v>3.0000000000000002E-2</v>
      </c>
      <c r="D138" s="122">
        <v>71977723.732667178</v>
      </c>
      <c r="E138" s="121">
        <v>64867020.669689834</v>
      </c>
      <c r="F138" s="121">
        <v>58856456.564329326</v>
      </c>
      <c r="G138" s="121">
        <v>53710539.140305579</v>
      </c>
      <c r="H138" s="128">
        <v>49256555.722521111</v>
      </c>
    </row>
    <row r="139" spans="1:9" x14ac:dyDescent="0.2">
      <c r="C139" s="113">
        <f>C138+0.5%</f>
        <v>3.5000000000000003E-2</v>
      </c>
      <c r="D139" s="123">
        <v>79005436.589301407</v>
      </c>
      <c r="E139" s="123">
        <v>70621546.285701305</v>
      </c>
      <c r="F139" s="123">
        <v>63641309.091709033</v>
      </c>
      <c r="G139" s="123">
        <v>57741087.313287199</v>
      </c>
      <c r="H139" s="124">
        <v>52689691.144886687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2B166C-A043-44D9-A97C-5644DADE7B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55CF83-B6E5-4BCB-9613-FB5B9629CC2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E523510-45C2-41C1-BA16-9D99E4C066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2020-04-09T06:01:15Z</dcterms:created>
  <dcterms:modified xsi:type="dcterms:W3CDTF">2020-05-08T05:47:31Z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Name">
    <vt:lpwstr/>
  </property>
  <property fmtid="{D5CDD505-2E9C-101B-9397-08002B2CF9AE}" pid="3" name="ContentTypeId">
    <vt:lpwstr>0x0101001A3A09553688B648BFFE50059D3BC21F</vt:lpwstr>
  </property>
</Properties>
</file>