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1. Magnimetrics\Maina Creatures\Magnimetrics - General\5. Blog Posts\Black Scholes Model\"/>
    </mc:Choice>
  </mc:AlternateContent>
  <xr:revisionPtr revIDLastSave="0" documentId="13_ncr:1_{9A5D772E-242C-4AB5-BC2C-0F47D348FB2A}" xr6:coauthVersionLast="45" xr6:coauthVersionMax="45" xr10:uidLastSave="{00000000-0000-0000-0000-000000000000}"/>
  <bookViews>
    <workbookView xWindow="-120" yWindow="-120" windowWidth="29040" windowHeight="15990" xr2:uid="{D2E7E2B2-47FD-455B-BAC5-EC526FFA41F4}"/>
  </bookViews>
  <sheets>
    <sheet name="BS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25" i="1" l="1"/>
  <c r="F126" i="1" s="1"/>
  <c r="F127" i="1" s="1"/>
  <c r="F128" i="1" s="1"/>
  <c r="F129" i="1" s="1"/>
  <c r="F130" i="1" s="1"/>
  <c r="F131" i="1" s="1"/>
  <c r="F132" i="1" s="1"/>
  <c r="F133" i="1" s="1"/>
  <c r="F134" i="1" s="1"/>
  <c r="F135" i="1" s="1"/>
  <c r="F136" i="1" s="1"/>
  <c r="F137" i="1" s="1"/>
  <c r="F138" i="1" s="1"/>
  <c r="F139" i="1" s="1"/>
  <c r="F140" i="1" s="1"/>
  <c r="F141" i="1" s="1"/>
  <c r="F124" i="1"/>
  <c r="F102" i="1"/>
  <c r="F103" i="1" s="1"/>
  <c r="F104" i="1" s="1"/>
  <c r="F105" i="1" s="1"/>
  <c r="F106" i="1" s="1"/>
  <c r="F107" i="1" s="1"/>
  <c r="F108" i="1" s="1"/>
  <c r="F109" i="1" s="1"/>
  <c r="F110" i="1" s="1"/>
  <c r="F111" i="1" s="1"/>
  <c r="F112" i="1" s="1"/>
  <c r="F113" i="1" s="1"/>
  <c r="F114" i="1" s="1"/>
  <c r="F115" i="1" s="1"/>
  <c r="F116" i="1" s="1"/>
  <c r="F117" i="1" s="1"/>
  <c r="F118" i="1" s="1"/>
  <c r="F101" i="1"/>
  <c r="F78" i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D16" i="1" l="1"/>
  <c r="D21" i="1" s="1"/>
  <c r="F55" i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F66" i="1" s="1"/>
  <c r="F67" i="1" s="1"/>
  <c r="F68" i="1" s="1"/>
  <c r="F69" i="1" s="1"/>
  <c r="F70" i="1" s="1"/>
  <c r="F71" i="1" s="1"/>
  <c r="F72" i="1" s="1"/>
  <c r="F32" i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10" i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D17" i="1" l="1"/>
  <c r="D18" i="1"/>
  <c r="D22" i="1" l="1"/>
  <c r="D26" i="1" s="1"/>
  <c r="H122" i="1" s="1"/>
  <c r="D19" i="1"/>
  <c r="D24" i="1" s="1"/>
  <c r="G122" i="1" s="1"/>
  <c r="G76" i="1" l="1"/>
  <c r="G99" i="1"/>
  <c r="H76" i="1"/>
  <c r="H99" i="1"/>
  <c r="G30" i="1"/>
  <c r="G53" i="1"/>
  <c r="H30" i="1"/>
  <c r="H53" i="1"/>
  <c r="H8" i="1"/>
  <c r="G8" i="1"/>
  <c r="D29" i="1"/>
  <c r="D30" i="1"/>
</calcChain>
</file>

<file path=xl/sharedStrings.xml><?xml version="1.0" encoding="utf-8"?>
<sst xmlns="http://schemas.openxmlformats.org/spreadsheetml/2006/main" count="49" uniqueCount="32">
  <si>
    <t>Black Scholes Model</t>
  </si>
  <si>
    <t>Magnimetrics</t>
  </si>
  <si>
    <t>in BGN'000</t>
  </si>
  <si>
    <t>Model Input</t>
  </si>
  <si>
    <t>Value</t>
  </si>
  <si>
    <t>Stock Price</t>
  </si>
  <si>
    <t>Strike Price</t>
  </si>
  <si>
    <t>Volatility</t>
  </si>
  <si>
    <t>Risk-free Rate</t>
  </si>
  <si>
    <t>Dividend Yield</t>
  </si>
  <si>
    <t>Term</t>
  </si>
  <si>
    <t>d1</t>
  </si>
  <si>
    <t>d2</t>
  </si>
  <si>
    <t>N(d1)</t>
  </si>
  <si>
    <t>N(d2)</t>
  </si>
  <si>
    <t>Call Option Price</t>
  </si>
  <si>
    <t>Option Parameters</t>
  </si>
  <si>
    <t>Put Option Price</t>
  </si>
  <si>
    <t>S0</t>
  </si>
  <si>
    <t>K</t>
  </si>
  <si>
    <t>σ</t>
  </si>
  <si>
    <t>r</t>
  </si>
  <si>
    <t>T</t>
  </si>
  <si>
    <t>q</t>
  </si>
  <si>
    <t>N(-d1)</t>
  </si>
  <si>
    <t>N(-d2)</t>
  </si>
  <si>
    <t>Call - Put Parity</t>
  </si>
  <si>
    <t>c + K*exp(-rT)</t>
  </si>
  <si>
    <t>Check</t>
  </si>
  <si>
    <t>p + S0*exp(-qT)</t>
  </si>
  <si>
    <t>Call Value</t>
  </si>
  <si>
    <t>Put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</si>
</sst>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theme="1"/>
      <name val="Arial"/>
      <family val="2"/>
    </font>
    <font>
      <b/>
      <sz val="9"/>
      <color rgb="FF002060"/>
      <name val="Arial"/>
      <family val="2"/>
    </font>
    <font>
      <i/>
      <sz val="8"/>
      <color theme="1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  <font>
      <sz val="8"/>
      <color theme="1"/>
      <name val="Calibri"/>
      <family val="2"/>
    </font>
    <font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8" fillId="2" borderId="0" xfId="0" applyFont="1" applyFill="1"/>
    <xf numFmtId="0" fontId="9" fillId="0" borderId="0" xfId="0" applyFont="1"/>
    <xf numFmtId="0" fontId="10" fillId="2" borderId="0" xfId="0" applyFont="1" applyFill="1"/>
    <xf numFmtId="43" fontId="2" fillId="0" borderId="0" xfId="1" applyFont="1"/>
    <xf numFmtId="0" fontId="2" fillId="0" borderId="0" xfId="0" quotePrefix="1" applyFont="1"/>
    <xf numFmtId="0" fontId="4" fillId="3" borderId="1" xfId="0" applyFont="1" applyFill="1" applyBorder="1"/>
    <xf numFmtId="10" fontId="2" fillId="0" borderId="0" xfId="2" applyNumberFormat="1" applyFont="1"/>
    <xf numFmtId="164" fontId="2" fillId="0" borderId="0" xfId="1" applyNumberFormat="1" applyFont="1"/>
    <xf numFmtId="43" fontId="4" fillId="3" borderId="1" xfId="1" applyFont="1" applyFill="1" applyBorder="1"/>
    <xf numFmtId="43" fontId="4" fillId="3" borderId="1" xfId="1" applyNumberFormat="1" applyFont="1" applyFill="1" applyBorder="1"/>
    <xf numFmtId="43" fontId="2" fillId="0" borderId="0" xfId="0" applyNumberFormat="1" applyFont="1"/>
    <xf numFmtId="43" fontId="6" fillId="0" borderId="0" xfId="0" applyNumberFormat="1" applyFont="1"/>
    <xf numFmtId="10" fontId="2" fillId="0" borderId="0" xfId="1" applyNumberFormat="1" applyFont="1"/>
    <xf numFmtId="164" fontId="2" fillId="0" borderId="0" xfId="1" applyNumberFormat="1" applyFont="1" applyAlignment="1">
      <alignment horizontal="right"/>
    </xf>
    <xf numFmtId="43" fontId="2" fillId="0" borderId="0" xfId="1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Stock Price</a:t>
            </a:r>
            <a:r>
              <a:rPr lang="en-GB" baseline="0"/>
              <a:t> and Option Values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BSM!$G$7</c:f>
              <c:strCache>
                <c:ptCount val="1"/>
                <c:pt idx="0">
                  <c:v>Call Value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xVal>
            <c:numRef>
              <c:f>BSM!$F$9:$F$27</c:f>
              <c:numCache>
                <c:formatCode>_(* #,##0.00_);_(* \(#,##0.00\);_(* "-"??_);_(@_)</c:formatCode>
                <c:ptCount val="19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25</c:v>
                </c:pt>
                <c:pt idx="4">
                  <c:v>30</c:v>
                </c:pt>
                <c:pt idx="5">
                  <c:v>35</c:v>
                </c:pt>
                <c:pt idx="6">
                  <c:v>40</c:v>
                </c:pt>
                <c:pt idx="7">
                  <c:v>45</c:v>
                </c:pt>
                <c:pt idx="8">
                  <c:v>50</c:v>
                </c:pt>
                <c:pt idx="9">
                  <c:v>55</c:v>
                </c:pt>
                <c:pt idx="10">
                  <c:v>60</c:v>
                </c:pt>
                <c:pt idx="11">
                  <c:v>65</c:v>
                </c:pt>
                <c:pt idx="12">
                  <c:v>70</c:v>
                </c:pt>
                <c:pt idx="13">
                  <c:v>75</c:v>
                </c:pt>
                <c:pt idx="14">
                  <c:v>80</c:v>
                </c:pt>
                <c:pt idx="15">
                  <c:v>85</c:v>
                </c:pt>
                <c:pt idx="16">
                  <c:v>90</c:v>
                </c:pt>
                <c:pt idx="17">
                  <c:v>95</c:v>
                </c:pt>
                <c:pt idx="18">
                  <c:v>100</c:v>
                </c:pt>
              </c:numCache>
            </c:numRef>
          </c:xVal>
          <c:yVal>
            <c:numRef>
              <c:f>BSM!$G$9:$G$27</c:f>
              <c:numCache>
                <c:formatCode>_(* #,##0.00_);_(* \(#,##0.00\);_(* "-"??_);_(@_)</c:formatCode>
                <c:ptCount val="19"/>
                <c:pt idx="0">
                  <c:v>6.505799905473583E-36</c:v>
                </c:pt>
                <c:pt idx="1">
                  <c:v>5.2280120022034673E-22</c:v>
                </c:pt>
                <c:pt idx="2">
                  <c:v>2.8960823518100663E-14</c:v>
                </c:pt>
                <c:pt idx="3">
                  <c:v>1.8559396653877018E-9</c:v>
                </c:pt>
                <c:pt idx="4">
                  <c:v>2.6941283559640664E-6</c:v>
                </c:pt>
                <c:pt idx="5">
                  <c:v>3.7926427771324371E-4</c:v>
                </c:pt>
                <c:pt idx="6">
                  <c:v>1.1597767986328666E-2</c:v>
                </c:pt>
                <c:pt idx="7">
                  <c:v>0.12564970397749331</c:v>
                </c:pt>
                <c:pt idx="8">
                  <c:v>0.66270479945772998</c:v>
                </c:pt>
                <c:pt idx="9">
                  <c:v>2.1153514563814717</c:v>
                </c:pt>
                <c:pt idx="10">
                  <c:v>4.7690289804078887</c:v>
                </c:pt>
                <c:pt idx="11">
                  <c:v>8.485153417478557</c:v>
                </c:pt>
                <c:pt idx="12">
                  <c:v>12.889371963584608</c:v>
                </c:pt>
                <c:pt idx="13">
                  <c:v>17.641335802831513</c:v>
                </c:pt>
                <c:pt idx="14">
                  <c:v>22.537434975869921</c:v>
                </c:pt>
                <c:pt idx="15">
                  <c:v>27.484487945900838</c:v>
                </c:pt>
                <c:pt idx="16">
                  <c:v>32.447387669388227</c:v>
                </c:pt>
                <c:pt idx="17">
                  <c:v>37.414731615108337</c:v>
                </c:pt>
                <c:pt idx="18">
                  <c:v>42.383222033043815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ECA-4EA5-B202-D745C147A562}"/>
            </c:ext>
          </c:extLst>
        </c:ser>
        <c:ser>
          <c:idx val="1"/>
          <c:order val="1"/>
          <c:tx>
            <c:strRef>
              <c:f>BSM!$H$7</c:f>
              <c:strCache>
                <c:ptCount val="1"/>
                <c:pt idx="0">
                  <c:v>Put Value</c:v>
                </c:pt>
              </c:strCache>
            </c:strRef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xVal>
            <c:numRef>
              <c:f>BSM!$F$9:$F$27</c:f>
              <c:numCache>
                <c:formatCode>_(* #,##0.00_);_(* \(#,##0.00\);_(* "-"??_);_(@_)</c:formatCode>
                <c:ptCount val="19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25</c:v>
                </c:pt>
                <c:pt idx="4">
                  <c:v>30</c:v>
                </c:pt>
                <c:pt idx="5">
                  <c:v>35</c:v>
                </c:pt>
                <c:pt idx="6">
                  <c:v>40</c:v>
                </c:pt>
                <c:pt idx="7">
                  <c:v>45</c:v>
                </c:pt>
                <c:pt idx="8">
                  <c:v>50</c:v>
                </c:pt>
                <c:pt idx="9">
                  <c:v>55</c:v>
                </c:pt>
                <c:pt idx="10">
                  <c:v>60</c:v>
                </c:pt>
                <c:pt idx="11">
                  <c:v>65</c:v>
                </c:pt>
                <c:pt idx="12">
                  <c:v>70</c:v>
                </c:pt>
                <c:pt idx="13">
                  <c:v>75</c:v>
                </c:pt>
                <c:pt idx="14">
                  <c:v>80</c:v>
                </c:pt>
                <c:pt idx="15">
                  <c:v>85</c:v>
                </c:pt>
                <c:pt idx="16">
                  <c:v>90</c:v>
                </c:pt>
                <c:pt idx="17">
                  <c:v>95</c:v>
                </c:pt>
                <c:pt idx="18">
                  <c:v>100</c:v>
                </c:pt>
              </c:numCache>
            </c:numRef>
          </c:xVal>
          <c:yVal>
            <c:numRef>
              <c:f>BSM!$H$9:$H$27</c:f>
              <c:numCache>
                <c:formatCode>_(* #,##0.00_);_(* \(#,##0.00\);_(* "-"??_);_(@_)</c:formatCode>
                <c:ptCount val="19"/>
                <c:pt idx="0">
                  <c:v>47.056134762340292</c:v>
                </c:pt>
                <c:pt idx="1">
                  <c:v>42.087287309223321</c:v>
                </c:pt>
                <c:pt idx="2">
                  <c:v>37.118439856106377</c:v>
                </c:pt>
                <c:pt idx="3">
                  <c:v>32.149592404845315</c:v>
                </c:pt>
                <c:pt idx="4">
                  <c:v>27.180747644000764</c:v>
                </c:pt>
                <c:pt idx="5">
                  <c:v>22.212276761033138</c:v>
                </c:pt>
                <c:pt idx="6">
                  <c:v>17.254647811624778</c:v>
                </c:pt>
                <c:pt idx="7">
                  <c:v>12.399852294498984</c:v>
                </c:pt>
                <c:pt idx="8">
                  <c:v>7.9680599368622325</c:v>
                </c:pt>
                <c:pt idx="9">
                  <c:v>4.4518591406689936</c:v>
                </c:pt>
                <c:pt idx="10">
                  <c:v>2.1366892115784495</c:v>
                </c:pt>
                <c:pt idx="11">
                  <c:v>0.88396619553214073</c:v>
                </c:pt>
                <c:pt idx="12">
                  <c:v>0.31933728852121579</c:v>
                </c:pt>
                <c:pt idx="13">
                  <c:v>0.10245367465115351</c:v>
                </c:pt>
                <c:pt idx="14">
                  <c:v>2.9705394572592358E-2</c:v>
                </c:pt>
                <c:pt idx="15">
                  <c:v>7.9109114865170416E-3</c:v>
                </c:pt>
                <c:pt idx="16">
                  <c:v>1.9631818569549042E-3</c:v>
                </c:pt>
                <c:pt idx="17">
                  <c:v>4.5967446008921171E-4</c:v>
                </c:pt>
                <c:pt idx="18">
                  <c:v>1.0263927859576524E-4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ECA-4EA5-B202-D745C147A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623776"/>
        <c:axId val="219175280"/>
      </c:scatterChart>
      <c:valAx>
        <c:axId val="131623776"/>
        <c:scaling>
          <c:orientation val="minMax"/>
          <c:max val="100"/>
          <c:min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9175280"/>
        <c:crosses val="autoZero"/>
        <c:crossBetween val="midCat"/>
      </c:valAx>
      <c:valAx>
        <c:axId val="219175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62377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Strike Price</a:t>
            </a:r>
            <a:r>
              <a:rPr lang="en-GB" baseline="0"/>
              <a:t> and Option Values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BSM!$G$7</c:f>
              <c:strCache>
                <c:ptCount val="1"/>
                <c:pt idx="0">
                  <c:v>Call Value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xVal>
            <c:numRef>
              <c:f>BSM!$F$31:$F$49</c:f>
              <c:numCache>
                <c:formatCode>_(* #,##0.00_);_(* \(#,##0.00\);_(* "-"??_);_(@_)</c:formatCode>
                <c:ptCount val="19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25</c:v>
                </c:pt>
                <c:pt idx="4">
                  <c:v>30</c:v>
                </c:pt>
                <c:pt idx="5">
                  <c:v>35</c:v>
                </c:pt>
                <c:pt idx="6">
                  <c:v>40</c:v>
                </c:pt>
                <c:pt idx="7">
                  <c:v>45</c:v>
                </c:pt>
                <c:pt idx="8">
                  <c:v>50</c:v>
                </c:pt>
                <c:pt idx="9">
                  <c:v>55</c:v>
                </c:pt>
                <c:pt idx="10">
                  <c:v>60</c:v>
                </c:pt>
                <c:pt idx="11">
                  <c:v>65</c:v>
                </c:pt>
                <c:pt idx="12">
                  <c:v>70</c:v>
                </c:pt>
                <c:pt idx="13">
                  <c:v>75</c:v>
                </c:pt>
                <c:pt idx="14">
                  <c:v>80</c:v>
                </c:pt>
                <c:pt idx="15">
                  <c:v>85</c:v>
                </c:pt>
                <c:pt idx="16">
                  <c:v>90</c:v>
                </c:pt>
                <c:pt idx="17">
                  <c:v>95</c:v>
                </c:pt>
                <c:pt idx="18">
                  <c:v>100</c:v>
                </c:pt>
              </c:numCache>
            </c:numRef>
          </c:xVal>
          <c:yVal>
            <c:numRef>
              <c:f>BSM!$G$31:$G$49</c:f>
              <c:numCache>
                <c:formatCode>_(* #,##0.00_);_(* \(#,##0.00\);_(* "-"??_);_(@_)</c:formatCode>
                <c:ptCount val="19"/>
                <c:pt idx="0">
                  <c:v>49.799647080752948</c:v>
                </c:pt>
                <c:pt idx="1">
                  <c:v>44.886385902427584</c:v>
                </c:pt>
                <c:pt idx="2">
                  <c:v>39.97312472410222</c:v>
                </c:pt>
                <c:pt idx="3">
                  <c:v>35.059863545925211</c:v>
                </c:pt>
                <c:pt idx="4">
                  <c:v>30.146602717848875</c:v>
                </c:pt>
                <c:pt idx="5">
                  <c:v>25.233414857831931</c:v>
                </c:pt>
                <c:pt idx="6">
                  <c:v>20.32322855039741</c:v>
                </c:pt>
                <c:pt idx="7">
                  <c:v>15.4519436019783</c:v>
                </c:pt>
                <c:pt idx="8">
                  <c:v>10.79358756280164</c:v>
                </c:pt>
                <c:pt idx="9">
                  <c:v>6.7358317395655121</c:v>
                </c:pt>
                <c:pt idx="10">
                  <c:v>3.6865140830318452</c:v>
                </c:pt>
                <c:pt idx="11">
                  <c:v>1.7608446865609793</c:v>
                </c:pt>
                <c:pt idx="12">
                  <c:v>0.73849661774299591</c:v>
                </c:pt>
                <c:pt idx="13">
                  <c:v>0.27530653273319317</c:v>
                </c:pt>
                <c:pt idx="14">
                  <c:v>9.2567113526318634E-2</c:v>
                </c:pt>
                <c:pt idx="15">
                  <c:v>2.8485693012504143E-2</c:v>
                </c:pt>
                <c:pt idx="16">
                  <c:v>8.1325577488756962E-3</c:v>
                </c:pt>
                <c:pt idx="17">
                  <c:v>2.1802909191745712E-3</c:v>
                </c:pt>
                <c:pt idx="18">
                  <c:v>5.5471340001497262E-4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A1F-4ED6-B52D-41FA2E5BC3BB}"/>
            </c:ext>
          </c:extLst>
        </c:ser>
        <c:ser>
          <c:idx val="1"/>
          <c:order val="1"/>
          <c:tx>
            <c:strRef>
              <c:f>BSM!$H$7</c:f>
              <c:strCache>
                <c:ptCount val="1"/>
                <c:pt idx="0">
                  <c:v>Put Value</c:v>
                </c:pt>
              </c:strCache>
            </c:strRef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xVal>
            <c:numRef>
              <c:f>BSM!$F$31:$F$49</c:f>
              <c:numCache>
                <c:formatCode>_(* #,##0.00_);_(* \(#,##0.00\);_(* "-"??_);_(@_)</c:formatCode>
                <c:ptCount val="19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25</c:v>
                </c:pt>
                <c:pt idx="4">
                  <c:v>30</c:v>
                </c:pt>
                <c:pt idx="5">
                  <c:v>35</c:v>
                </c:pt>
                <c:pt idx="6">
                  <c:v>40</c:v>
                </c:pt>
                <c:pt idx="7">
                  <c:v>45</c:v>
                </c:pt>
                <c:pt idx="8">
                  <c:v>50</c:v>
                </c:pt>
                <c:pt idx="9">
                  <c:v>55</c:v>
                </c:pt>
                <c:pt idx="10">
                  <c:v>60</c:v>
                </c:pt>
                <c:pt idx="11">
                  <c:v>65</c:v>
                </c:pt>
                <c:pt idx="12">
                  <c:v>70</c:v>
                </c:pt>
                <c:pt idx="13">
                  <c:v>75</c:v>
                </c:pt>
                <c:pt idx="14">
                  <c:v>80</c:v>
                </c:pt>
                <c:pt idx="15">
                  <c:v>85</c:v>
                </c:pt>
                <c:pt idx="16">
                  <c:v>90</c:v>
                </c:pt>
                <c:pt idx="17">
                  <c:v>95</c:v>
                </c:pt>
                <c:pt idx="18">
                  <c:v>100</c:v>
                </c:pt>
              </c:numCache>
            </c:numRef>
          </c:xVal>
          <c:yVal>
            <c:numRef>
              <c:f>BSM!$H$31:$H$49</c:f>
              <c:numCache>
                <c:formatCode>_(* #,##0.00_);_(* \(#,##0.00\);_(* "-"??_);_(@_)</c:formatCode>
                <c:ptCount val="19"/>
                <c:pt idx="0">
                  <c:v>4.1674829403843358E-38</c:v>
                </c:pt>
                <c:pt idx="1">
                  <c:v>1.0324949941002998E-23</c:v>
                </c:pt>
                <c:pt idx="2">
                  <c:v>1.2623954461229208E-15</c:v>
                </c:pt>
                <c:pt idx="3">
                  <c:v>1.4836112137557377E-10</c:v>
                </c:pt>
                <c:pt idx="4">
                  <c:v>3.5039738485367273E-7</c:v>
                </c:pt>
                <c:pt idx="5">
                  <c:v>7.3668705809733399E-5</c:v>
                </c:pt>
                <c:pt idx="6">
                  <c:v>3.1485395966606711E-3</c:v>
                </c:pt>
                <c:pt idx="7">
                  <c:v>4.5124769502909556E-2</c:v>
                </c:pt>
                <c:pt idx="8">
                  <c:v>0.3000299086516236</c:v>
                </c:pt>
                <c:pt idx="9">
                  <c:v>1.1555352637408536</c:v>
                </c:pt>
                <c:pt idx="10">
                  <c:v>3.0194787855325593</c:v>
                </c:pt>
                <c:pt idx="11">
                  <c:v>6.0070705673870606</c:v>
                </c:pt>
                <c:pt idx="12">
                  <c:v>9.8979836768944338</c:v>
                </c:pt>
                <c:pt idx="13">
                  <c:v>14.348054770209998</c:v>
                </c:pt>
                <c:pt idx="14">
                  <c:v>19.078576529328494</c:v>
                </c:pt>
                <c:pt idx="15">
                  <c:v>23.927756287140049</c:v>
                </c:pt>
                <c:pt idx="16">
                  <c:v>28.820664330201787</c:v>
                </c:pt>
                <c:pt idx="17">
                  <c:v>33.727973241697448</c:v>
                </c:pt>
                <c:pt idx="18">
                  <c:v>38.639608842503641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A1F-4ED6-B52D-41FA2E5BC3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623776"/>
        <c:axId val="219175280"/>
      </c:scatterChart>
      <c:valAx>
        <c:axId val="131623776"/>
        <c:scaling>
          <c:orientation val="minMax"/>
          <c:max val="100"/>
          <c:min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9175280"/>
        <c:crosses val="autoZero"/>
        <c:crossBetween val="midCat"/>
      </c:valAx>
      <c:valAx>
        <c:axId val="219175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62377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Risk-free Rate </a:t>
            </a:r>
            <a:r>
              <a:rPr lang="en-GB" baseline="0"/>
              <a:t>and Option Values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BSM!$G$7</c:f>
              <c:strCache>
                <c:ptCount val="1"/>
                <c:pt idx="0">
                  <c:v>Call Value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xVal>
            <c:numRef>
              <c:f>BSM!$F$54:$F$72</c:f>
              <c:numCache>
                <c:formatCode>0.00%</c:formatCode>
                <c:ptCount val="19"/>
                <c:pt idx="0">
                  <c:v>5.0000000000000001E-3</c:v>
                </c:pt>
                <c:pt idx="1">
                  <c:v>0.01</c:v>
                </c:pt>
                <c:pt idx="2">
                  <c:v>1.4999999999999999E-2</c:v>
                </c:pt>
                <c:pt idx="3">
                  <c:v>0.02</c:v>
                </c:pt>
                <c:pt idx="4">
                  <c:v>2.5000000000000001E-2</c:v>
                </c:pt>
                <c:pt idx="5">
                  <c:v>3.0000000000000002E-2</c:v>
                </c:pt>
                <c:pt idx="6">
                  <c:v>3.5000000000000003E-2</c:v>
                </c:pt>
                <c:pt idx="7">
                  <c:v>0.04</c:v>
                </c:pt>
                <c:pt idx="8">
                  <c:v>4.4999999999999998E-2</c:v>
                </c:pt>
                <c:pt idx="9">
                  <c:v>4.9999999999999996E-2</c:v>
                </c:pt>
                <c:pt idx="10">
                  <c:v>5.4999999999999993E-2</c:v>
                </c:pt>
                <c:pt idx="11">
                  <c:v>5.9999999999999991E-2</c:v>
                </c:pt>
                <c:pt idx="12">
                  <c:v>6.4999999999999988E-2</c:v>
                </c:pt>
                <c:pt idx="13">
                  <c:v>6.9999999999999993E-2</c:v>
                </c:pt>
                <c:pt idx="14">
                  <c:v>7.4999999999999997E-2</c:v>
                </c:pt>
                <c:pt idx="15">
                  <c:v>0.08</c:v>
                </c:pt>
                <c:pt idx="16">
                  <c:v>8.5000000000000006E-2</c:v>
                </c:pt>
                <c:pt idx="17">
                  <c:v>9.0000000000000011E-2</c:v>
                </c:pt>
                <c:pt idx="18">
                  <c:v>9.5000000000000015E-2</c:v>
                </c:pt>
              </c:numCache>
            </c:numRef>
          </c:xVal>
          <c:yVal>
            <c:numRef>
              <c:f>BSM!$G$54:$G$72</c:f>
              <c:numCache>
                <c:formatCode>_(* #,##0.00_);_(* \(#,##0.00\);_(* "-"??_);_(@_)</c:formatCode>
                <c:ptCount val="19"/>
                <c:pt idx="0">
                  <c:v>4.2716659974052931</c:v>
                </c:pt>
                <c:pt idx="1">
                  <c:v>4.3525824263795201</c:v>
                </c:pt>
                <c:pt idx="2">
                  <c:v>4.4343000625122073</c:v>
                </c:pt>
                <c:pt idx="3">
                  <c:v>4.5168114150813352</c:v>
                </c:pt>
                <c:pt idx="4">
                  <c:v>4.6001087320854879</c:v>
                </c:pt>
                <c:pt idx="5">
                  <c:v>4.6841840061106126</c:v>
                </c:pt>
                <c:pt idx="6">
                  <c:v>4.7690289804078887</c:v>
                </c:pt>
                <c:pt idx="7">
                  <c:v>4.8546351551742504</c:v>
                </c:pt>
                <c:pt idx="8">
                  <c:v>4.9409937940261841</c:v>
                </c:pt>
                <c:pt idx="9">
                  <c:v>5.0280959306580755</c:v>
                </c:pt>
                <c:pt idx="10">
                  <c:v>5.1159323756753281</c:v>
                </c:pt>
                <c:pt idx="11">
                  <c:v>5.2044937235928543</c:v>
                </c:pt>
                <c:pt idx="12">
                  <c:v>5.2937703599889616</c:v>
                </c:pt>
                <c:pt idx="13">
                  <c:v>5.3837524688047012</c:v>
                </c:pt>
                <c:pt idx="14">
                  <c:v>5.4744300397785395</c:v>
                </c:pt>
                <c:pt idx="15">
                  <c:v>5.5657928760060429</c:v>
                </c:pt>
                <c:pt idx="16">
                  <c:v>5.6578306016142292</c:v>
                </c:pt>
                <c:pt idx="17">
                  <c:v>5.7505326695400498</c:v>
                </c:pt>
                <c:pt idx="18">
                  <c:v>5.8438883694024781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847-41DB-9594-47C177A1EE3A}"/>
            </c:ext>
          </c:extLst>
        </c:ser>
        <c:ser>
          <c:idx val="1"/>
          <c:order val="1"/>
          <c:tx>
            <c:strRef>
              <c:f>BSM!$H$7</c:f>
              <c:strCache>
                <c:ptCount val="1"/>
                <c:pt idx="0">
                  <c:v>Put Value</c:v>
                </c:pt>
              </c:strCache>
            </c:strRef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xVal>
            <c:numRef>
              <c:f>BSM!$F$54:$F$72</c:f>
              <c:numCache>
                <c:formatCode>0.00%</c:formatCode>
                <c:ptCount val="19"/>
                <c:pt idx="0">
                  <c:v>5.0000000000000001E-3</c:v>
                </c:pt>
                <c:pt idx="1">
                  <c:v>0.01</c:v>
                </c:pt>
                <c:pt idx="2">
                  <c:v>1.4999999999999999E-2</c:v>
                </c:pt>
                <c:pt idx="3">
                  <c:v>0.02</c:v>
                </c:pt>
                <c:pt idx="4">
                  <c:v>2.5000000000000001E-2</c:v>
                </c:pt>
                <c:pt idx="5">
                  <c:v>3.0000000000000002E-2</c:v>
                </c:pt>
                <c:pt idx="6">
                  <c:v>3.5000000000000003E-2</c:v>
                </c:pt>
                <c:pt idx="7">
                  <c:v>0.04</c:v>
                </c:pt>
                <c:pt idx="8">
                  <c:v>4.4999999999999998E-2</c:v>
                </c:pt>
                <c:pt idx="9">
                  <c:v>4.9999999999999996E-2</c:v>
                </c:pt>
                <c:pt idx="10">
                  <c:v>5.4999999999999993E-2</c:v>
                </c:pt>
                <c:pt idx="11">
                  <c:v>5.9999999999999991E-2</c:v>
                </c:pt>
                <c:pt idx="12">
                  <c:v>6.4999999999999988E-2</c:v>
                </c:pt>
                <c:pt idx="13">
                  <c:v>6.9999999999999993E-2</c:v>
                </c:pt>
                <c:pt idx="14">
                  <c:v>7.4999999999999997E-2</c:v>
                </c:pt>
                <c:pt idx="15">
                  <c:v>0.08</c:v>
                </c:pt>
                <c:pt idx="16">
                  <c:v>8.5000000000000006E-2</c:v>
                </c:pt>
                <c:pt idx="17">
                  <c:v>9.0000000000000011E-2</c:v>
                </c:pt>
                <c:pt idx="18">
                  <c:v>9.5000000000000015E-2</c:v>
                </c:pt>
              </c:numCache>
            </c:numRef>
          </c:xVal>
          <c:yVal>
            <c:numRef>
              <c:f>BSM!$H$54:$H$72</c:f>
              <c:numCache>
                <c:formatCode>_(* #,##0.00_);_(* \(#,##0.00\);_(* "-"??_);_(@_)</c:formatCode>
                <c:ptCount val="19"/>
                <c:pt idx="0">
                  <c:v>2.5006776590543005</c:v>
                </c:pt>
                <c:pt idx="1">
                  <c:v>2.4371367821514056</c:v>
                </c:pt>
                <c:pt idx="2">
                  <c:v>2.3747578046185467</c:v>
                </c:pt>
                <c:pt idx="3">
                  <c:v>2.3135323351293984</c:v>
                </c:pt>
                <c:pt idx="4">
                  <c:v>2.2534517233269362</c:v>
                </c:pt>
                <c:pt idx="5">
                  <c:v>2.1945070656845544</c:v>
                </c:pt>
                <c:pt idx="6">
                  <c:v>2.1366892115784495</c:v>
                </c:pt>
                <c:pt idx="7">
                  <c:v>2.0799887695623696</c:v>
                </c:pt>
                <c:pt idx="8">
                  <c:v>2.024396113836012</c:v>
                </c:pt>
                <c:pt idx="9">
                  <c:v>1.9699013908976859</c:v>
                </c:pt>
                <c:pt idx="10">
                  <c:v>1.9164945263719773</c:v>
                </c:pt>
                <c:pt idx="11">
                  <c:v>1.8641652320026516</c:v>
                </c:pt>
                <c:pt idx="12">
                  <c:v>1.8129030128010335</c:v>
                </c:pt>
                <c:pt idx="13">
                  <c:v>1.7626971743398805</c:v>
                </c:pt>
                <c:pt idx="14">
                  <c:v>1.7135368301825231</c:v>
                </c:pt>
                <c:pt idx="15">
                  <c:v>1.6654109094371137</c:v>
                </c:pt>
                <c:pt idx="16">
                  <c:v>1.6183081644254749</c:v>
                </c:pt>
                <c:pt idx="17">
                  <c:v>1.5722171784561603</c:v>
                </c:pt>
                <c:pt idx="18">
                  <c:v>1.5271263736911145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847-41DB-9594-47C177A1EE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623776"/>
        <c:axId val="219175280"/>
      </c:scatterChart>
      <c:valAx>
        <c:axId val="1316237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9175280"/>
        <c:crosses val="autoZero"/>
        <c:crossBetween val="midCat"/>
      </c:valAx>
      <c:valAx>
        <c:axId val="219175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62377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Volatility </a:t>
            </a:r>
            <a:r>
              <a:rPr lang="en-GB" baseline="0"/>
              <a:t>and Option Values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BSM!$G$7</c:f>
              <c:strCache>
                <c:ptCount val="1"/>
                <c:pt idx="0">
                  <c:v>Call Value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xVal>
            <c:numRef>
              <c:f>BSM!$F$77:$F$95</c:f>
              <c:numCache>
                <c:formatCode>0.00%</c:formatCode>
                <c:ptCount val="19"/>
                <c:pt idx="0">
                  <c:v>0.15</c:v>
                </c:pt>
                <c:pt idx="1">
                  <c:v>0.155</c:v>
                </c:pt>
                <c:pt idx="2">
                  <c:v>0.16</c:v>
                </c:pt>
                <c:pt idx="3">
                  <c:v>0.16500000000000001</c:v>
                </c:pt>
                <c:pt idx="4">
                  <c:v>0.17</c:v>
                </c:pt>
                <c:pt idx="5">
                  <c:v>0.17500000000000002</c:v>
                </c:pt>
                <c:pt idx="6">
                  <c:v>0.18000000000000002</c:v>
                </c:pt>
                <c:pt idx="7">
                  <c:v>0.18500000000000003</c:v>
                </c:pt>
                <c:pt idx="8">
                  <c:v>0.19000000000000003</c:v>
                </c:pt>
                <c:pt idx="9">
                  <c:v>0.19500000000000003</c:v>
                </c:pt>
                <c:pt idx="10">
                  <c:v>0.20000000000000004</c:v>
                </c:pt>
                <c:pt idx="11">
                  <c:v>0.20500000000000004</c:v>
                </c:pt>
                <c:pt idx="12">
                  <c:v>0.21000000000000005</c:v>
                </c:pt>
                <c:pt idx="13">
                  <c:v>0.21500000000000005</c:v>
                </c:pt>
                <c:pt idx="14">
                  <c:v>0.22000000000000006</c:v>
                </c:pt>
                <c:pt idx="15">
                  <c:v>0.22500000000000006</c:v>
                </c:pt>
                <c:pt idx="16">
                  <c:v>0.23000000000000007</c:v>
                </c:pt>
                <c:pt idx="17">
                  <c:v>0.23500000000000007</c:v>
                </c:pt>
                <c:pt idx="18">
                  <c:v>0.24000000000000007</c:v>
                </c:pt>
              </c:numCache>
            </c:numRef>
          </c:xVal>
          <c:yVal>
            <c:numRef>
              <c:f>BSM!$G$77:$G$95</c:f>
              <c:numCache>
                <c:formatCode>_(* #,##0.00_);_(* \(#,##0.00\);_(* "-"??_);_(@_)</c:formatCode>
                <c:ptCount val="19"/>
                <c:pt idx="0">
                  <c:v>4.0022429883146486</c:v>
                </c:pt>
                <c:pt idx="1">
                  <c:v>4.0774547668652801</c:v>
                </c:pt>
                <c:pt idx="2">
                  <c:v>4.1530725142616589</c:v>
                </c:pt>
                <c:pt idx="3">
                  <c:v>4.2290603207882711</c:v>
                </c:pt>
                <c:pt idx="4">
                  <c:v>4.3053862018800686</c:v>
                </c:pt>
                <c:pt idx="5">
                  <c:v>4.3820215801469686</c:v>
                </c:pt>
                <c:pt idx="6">
                  <c:v>4.4589408460578497</c:v>
                </c:pt>
                <c:pt idx="7">
                  <c:v>4.5361209839287397</c:v>
                </c:pt>
                <c:pt idx="8">
                  <c:v>4.6135412523399708</c:v>
                </c:pt>
                <c:pt idx="9">
                  <c:v>4.6911829100924436</c:v>
                </c:pt>
                <c:pt idx="10">
                  <c:v>4.7690289804078887</c:v>
                </c:pt>
                <c:pt idx="11">
                  <c:v>4.8470640473644124</c:v>
                </c:pt>
                <c:pt idx="12">
                  <c:v>4.925274079599248</c:v>
                </c:pt>
                <c:pt idx="13">
                  <c:v>5.0036462771561077</c:v>
                </c:pt>
                <c:pt idx="14">
                  <c:v>5.0821689380431394</c:v>
                </c:pt>
                <c:pt idx="15">
                  <c:v>5.1608313416322673</c:v>
                </c:pt>
                <c:pt idx="16">
                  <c:v>5.2396236464926531</c:v>
                </c:pt>
                <c:pt idx="17">
                  <c:v>5.3185368006333889</c:v>
                </c:pt>
                <c:pt idx="18">
                  <c:v>5.3975624624455563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0BD-4F6B-B666-424A128F5919}"/>
            </c:ext>
          </c:extLst>
        </c:ser>
        <c:ser>
          <c:idx val="1"/>
          <c:order val="1"/>
          <c:tx>
            <c:strRef>
              <c:f>BSM!$H$7</c:f>
              <c:strCache>
                <c:ptCount val="1"/>
                <c:pt idx="0">
                  <c:v>Put Value</c:v>
                </c:pt>
              </c:strCache>
            </c:strRef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xVal>
            <c:numRef>
              <c:f>BSM!$F$77:$F$95</c:f>
              <c:numCache>
                <c:formatCode>0.00%</c:formatCode>
                <c:ptCount val="19"/>
                <c:pt idx="0">
                  <c:v>0.15</c:v>
                </c:pt>
                <c:pt idx="1">
                  <c:v>0.155</c:v>
                </c:pt>
                <c:pt idx="2">
                  <c:v>0.16</c:v>
                </c:pt>
                <c:pt idx="3">
                  <c:v>0.16500000000000001</c:v>
                </c:pt>
                <c:pt idx="4">
                  <c:v>0.17</c:v>
                </c:pt>
                <c:pt idx="5">
                  <c:v>0.17500000000000002</c:v>
                </c:pt>
                <c:pt idx="6">
                  <c:v>0.18000000000000002</c:v>
                </c:pt>
                <c:pt idx="7">
                  <c:v>0.18500000000000003</c:v>
                </c:pt>
                <c:pt idx="8">
                  <c:v>0.19000000000000003</c:v>
                </c:pt>
                <c:pt idx="9">
                  <c:v>0.19500000000000003</c:v>
                </c:pt>
                <c:pt idx="10">
                  <c:v>0.20000000000000004</c:v>
                </c:pt>
                <c:pt idx="11">
                  <c:v>0.20500000000000004</c:v>
                </c:pt>
                <c:pt idx="12">
                  <c:v>0.21000000000000005</c:v>
                </c:pt>
                <c:pt idx="13">
                  <c:v>0.21500000000000005</c:v>
                </c:pt>
                <c:pt idx="14">
                  <c:v>0.22000000000000006</c:v>
                </c:pt>
                <c:pt idx="15">
                  <c:v>0.22500000000000006</c:v>
                </c:pt>
                <c:pt idx="16">
                  <c:v>0.23000000000000007</c:v>
                </c:pt>
                <c:pt idx="17">
                  <c:v>0.23500000000000007</c:v>
                </c:pt>
                <c:pt idx="18">
                  <c:v>0.24000000000000007</c:v>
                </c:pt>
              </c:numCache>
            </c:numRef>
          </c:xVal>
          <c:yVal>
            <c:numRef>
              <c:f>BSM!$H$77:$H$95</c:f>
              <c:numCache>
                <c:formatCode>_(* #,##0.00_);_(* \(#,##0.00\);_(* "-"??_);_(@_)</c:formatCode>
                <c:ptCount val="19"/>
                <c:pt idx="0">
                  <c:v>1.3699032194852094</c:v>
                </c:pt>
                <c:pt idx="1">
                  <c:v>1.4451149980358444</c:v>
                </c:pt>
                <c:pt idx="2">
                  <c:v>1.5207327454322197</c:v>
                </c:pt>
                <c:pt idx="3">
                  <c:v>1.5967205519588354</c:v>
                </c:pt>
                <c:pt idx="4">
                  <c:v>1.6730464330506258</c:v>
                </c:pt>
                <c:pt idx="5">
                  <c:v>1.7496818113175294</c:v>
                </c:pt>
                <c:pt idx="6">
                  <c:v>1.826601077228414</c:v>
                </c:pt>
                <c:pt idx="7">
                  <c:v>1.903781215099297</c:v>
                </c:pt>
                <c:pt idx="8">
                  <c:v>1.9812014835105352</c:v>
                </c:pt>
                <c:pt idx="9">
                  <c:v>2.0588431412630044</c:v>
                </c:pt>
                <c:pt idx="10">
                  <c:v>2.1366892115784495</c:v>
                </c:pt>
                <c:pt idx="11">
                  <c:v>2.2147242785349661</c:v>
                </c:pt>
                <c:pt idx="12">
                  <c:v>2.2929343107698159</c:v>
                </c:pt>
                <c:pt idx="13">
                  <c:v>2.3713065083266649</c:v>
                </c:pt>
                <c:pt idx="14">
                  <c:v>2.4498291692137038</c:v>
                </c:pt>
                <c:pt idx="15">
                  <c:v>2.5284915728028281</c:v>
                </c:pt>
                <c:pt idx="16">
                  <c:v>2.6072838776632139</c:v>
                </c:pt>
                <c:pt idx="17">
                  <c:v>2.6861970318039567</c:v>
                </c:pt>
                <c:pt idx="18">
                  <c:v>2.76522269361611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0BD-4F6B-B666-424A128F5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623776"/>
        <c:axId val="219175280"/>
      </c:scatterChart>
      <c:valAx>
        <c:axId val="131623776"/>
        <c:scaling>
          <c:orientation val="minMax"/>
          <c:max val="0.25"/>
          <c:min val="0.1400000000000000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9175280"/>
        <c:crosses val="autoZero"/>
        <c:crossBetween val="midCat"/>
      </c:valAx>
      <c:valAx>
        <c:axId val="219175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62377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Term </a:t>
            </a:r>
            <a:r>
              <a:rPr lang="en-GB" baseline="0"/>
              <a:t>and Option Values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BSM!$G$7</c:f>
              <c:strCache>
                <c:ptCount val="1"/>
                <c:pt idx="0">
                  <c:v>Call Value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xVal>
            <c:numRef>
              <c:f>BSM!$F$100:$F$118</c:f>
              <c:numCache>
                <c:formatCode>_(* #,##0.00_);_(* \(#,##0.00\);_(* "-"??_);_(@_)</c:formatCode>
                <c:ptCount val="19"/>
                <c:pt idx="0">
                  <c:v>0.1</c:v>
                </c:pt>
                <c:pt idx="1">
                  <c:v>0.15000000000000002</c:v>
                </c:pt>
                <c:pt idx="2">
                  <c:v>0.2</c:v>
                </c:pt>
                <c:pt idx="3">
                  <c:v>0.25</c:v>
                </c:pt>
                <c:pt idx="4">
                  <c:v>0.3</c:v>
                </c:pt>
                <c:pt idx="5">
                  <c:v>0.35</c:v>
                </c:pt>
                <c:pt idx="6">
                  <c:v>0.39999999999999997</c:v>
                </c:pt>
                <c:pt idx="7">
                  <c:v>0.44999999999999996</c:v>
                </c:pt>
                <c:pt idx="8">
                  <c:v>0.49999999999999994</c:v>
                </c:pt>
                <c:pt idx="9">
                  <c:v>0.54999999999999993</c:v>
                </c:pt>
                <c:pt idx="10">
                  <c:v>0.6</c:v>
                </c:pt>
                <c:pt idx="11">
                  <c:v>0.65</c:v>
                </c:pt>
                <c:pt idx="12">
                  <c:v>0.70000000000000007</c:v>
                </c:pt>
                <c:pt idx="13">
                  <c:v>0.75000000000000011</c:v>
                </c:pt>
                <c:pt idx="14">
                  <c:v>0.80000000000000016</c:v>
                </c:pt>
                <c:pt idx="15">
                  <c:v>0.8500000000000002</c:v>
                </c:pt>
                <c:pt idx="16">
                  <c:v>0.90000000000000024</c:v>
                </c:pt>
                <c:pt idx="17">
                  <c:v>0.95000000000000029</c:v>
                </c:pt>
                <c:pt idx="18">
                  <c:v>1.0000000000000002</c:v>
                </c:pt>
              </c:numCache>
            </c:numRef>
          </c:xVal>
          <c:yVal>
            <c:numRef>
              <c:f>BSM!$G$100:$G$118</c:f>
              <c:numCache>
                <c:formatCode>_(* #,##0.00_);_(* \(#,##0.00\);_(* "-"??_);_(@_)</c:formatCode>
                <c:ptCount val="19"/>
                <c:pt idx="0">
                  <c:v>2.7848217182893293</c:v>
                </c:pt>
                <c:pt idx="1">
                  <c:v>3.1182071452940576</c:v>
                </c:pt>
                <c:pt idx="2">
                  <c:v>3.4120552437319773</c:v>
                </c:pt>
                <c:pt idx="3">
                  <c:v>3.6782036665563709</c:v>
                </c:pt>
                <c:pt idx="4">
                  <c:v>3.9236111413562398</c:v>
                </c:pt>
                <c:pt idx="5">
                  <c:v>4.1527401594853401</c:v>
                </c:pt>
                <c:pt idx="6">
                  <c:v>4.368646367006157</c:v>
                </c:pt>
                <c:pt idx="7">
                  <c:v>4.5735281726779462</c:v>
                </c:pt>
                <c:pt idx="8">
                  <c:v>4.7690289804078887</c:v>
                </c:pt>
                <c:pt idx="9">
                  <c:v>4.9564152595617159</c:v>
                </c:pt>
                <c:pt idx="10">
                  <c:v>5.1366874322153038</c:v>
                </c:pt>
                <c:pt idx="11">
                  <c:v>5.3106521096218202</c:v>
                </c:pt>
                <c:pt idx="12">
                  <c:v>5.4789709407093738</c:v>
                </c:pt>
                <c:pt idx="13">
                  <c:v>5.6421946986175087</c:v>
                </c:pt>
                <c:pt idx="14">
                  <c:v>5.8007877112410426</c:v>
                </c:pt>
                <c:pt idx="15">
                  <c:v>5.95514577957033</c:v>
                </c:pt>
                <c:pt idx="16">
                  <c:v>6.1056095862460182</c:v>
                </c:pt>
                <c:pt idx="17">
                  <c:v>6.2524749079179287</c:v>
                </c:pt>
                <c:pt idx="18">
                  <c:v>6.3960005157030366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622-4912-AD21-98C06B594C9F}"/>
            </c:ext>
          </c:extLst>
        </c:ser>
        <c:ser>
          <c:idx val="1"/>
          <c:order val="1"/>
          <c:tx>
            <c:strRef>
              <c:f>BSM!$H$7</c:f>
              <c:strCache>
                <c:ptCount val="1"/>
                <c:pt idx="0">
                  <c:v>Put Value</c:v>
                </c:pt>
              </c:strCache>
            </c:strRef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xVal>
            <c:numRef>
              <c:f>BSM!$F$100:$F$118</c:f>
              <c:numCache>
                <c:formatCode>_(* #,##0.00_);_(* \(#,##0.00\);_(* "-"??_);_(@_)</c:formatCode>
                <c:ptCount val="19"/>
                <c:pt idx="0">
                  <c:v>0.1</c:v>
                </c:pt>
                <c:pt idx="1">
                  <c:v>0.15000000000000002</c:v>
                </c:pt>
                <c:pt idx="2">
                  <c:v>0.2</c:v>
                </c:pt>
                <c:pt idx="3">
                  <c:v>0.25</c:v>
                </c:pt>
                <c:pt idx="4">
                  <c:v>0.3</c:v>
                </c:pt>
                <c:pt idx="5">
                  <c:v>0.35</c:v>
                </c:pt>
                <c:pt idx="6">
                  <c:v>0.39999999999999997</c:v>
                </c:pt>
                <c:pt idx="7">
                  <c:v>0.44999999999999996</c:v>
                </c:pt>
                <c:pt idx="8">
                  <c:v>0.49999999999999994</c:v>
                </c:pt>
                <c:pt idx="9">
                  <c:v>0.54999999999999993</c:v>
                </c:pt>
                <c:pt idx="10">
                  <c:v>0.6</c:v>
                </c:pt>
                <c:pt idx="11">
                  <c:v>0.65</c:v>
                </c:pt>
                <c:pt idx="12">
                  <c:v>0.70000000000000007</c:v>
                </c:pt>
                <c:pt idx="13">
                  <c:v>0.75000000000000011</c:v>
                </c:pt>
                <c:pt idx="14">
                  <c:v>0.80000000000000016</c:v>
                </c:pt>
                <c:pt idx="15">
                  <c:v>0.8500000000000002</c:v>
                </c:pt>
                <c:pt idx="16">
                  <c:v>0.90000000000000024</c:v>
                </c:pt>
                <c:pt idx="17">
                  <c:v>0.95000000000000029</c:v>
                </c:pt>
                <c:pt idx="18">
                  <c:v>1.0000000000000002</c:v>
                </c:pt>
              </c:numCache>
            </c:numRef>
          </c:xVal>
          <c:yVal>
            <c:numRef>
              <c:f>BSM!$H$100:$H$118</c:f>
              <c:numCache>
                <c:formatCode>_(* #,##0.00_);_(* \(#,##0.00\);_(* "-"??_);_(@_)</c:formatCode>
                <c:ptCount val="19"/>
                <c:pt idx="0">
                  <c:v>0.65712969871853133</c:v>
                </c:pt>
                <c:pt idx="1">
                  <c:v>0.92689965796826002</c:v>
                </c:pt>
                <c:pt idx="2">
                  <c:v>1.1572855900119983</c:v>
                </c:pt>
                <c:pt idx="3">
                  <c:v>1.3601248534737316</c:v>
                </c:pt>
                <c:pt idx="4">
                  <c:v>1.5423758821441318</c:v>
                </c:pt>
                <c:pt idx="5">
                  <c:v>1.7085008741088004</c:v>
                </c:pt>
                <c:pt idx="6">
                  <c:v>1.8615551826912196</c:v>
                </c:pt>
                <c:pt idx="7">
                  <c:v>2.0037369244398597</c:v>
                </c:pt>
                <c:pt idx="8">
                  <c:v>2.1366892115784495</c:v>
                </c:pt>
                <c:pt idx="9">
                  <c:v>2.2616782223156342</c:v>
                </c:pt>
                <c:pt idx="10">
                  <c:v>2.3797040880956501</c:v>
                </c:pt>
                <c:pt idx="11">
                  <c:v>2.491573130064527</c:v>
                </c:pt>
                <c:pt idx="12">
                  <c:v>2.5979467075668161</c:v>
                </c:pt>
                <c:pt idx="13">
                  <c:v>2.6993753046811761</c:v>
                </c:pt>
                <c:pt idx="14">
                  <c:v>2.7963229607632734</c:v>
                </c:pt>
                <c:pt idx="15">
                  <c:v>2.8891851887851416</c:v>
                </c:pt>
                <c:pt idx="16">
                  <c:v>2.9783023838889306</c:v>
                </c:pt>
                <c:pt idx="17">
                  <c:v>3.0639700357450401</c:v>
                </c:pt>
                <c:pt idx="18">
                  <c:v>3.1464466290090058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622-4912-AD21-98C06B594C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623776"/>
        <c:axId val="219175280"/>
      </c:scatterChart>
      <c:valAx>
        <c:axId val="1316237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9175280"/>
        <c:crosses val="autoZero"/>
        <c:crossBetween val="midCat"/>
      </c:valAx>
      <c:valAx>
        <c:axId val="219175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62377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Dividend</a:t>
            </a:r>
            <a:r>
              <a:rPr lang="en-GB" baseline="0"/>
              <a:t> Yield</a:t>
            </a:r>
            <a:r>
              <a:rPr lang="en-GB"/>
              <a:t> </a:t>
            </a:r>
            <a:r>
              <a:rPr lang="en-GB" baseline="0"/>
              <a:t>and Option Values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BSM!$G$7</c:f>
              <c:strCache>
                <c:ptCount val="1"/>
                <c:pt idx="0">
                  <c:v>Call Value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xVal>
            <c:numRef>
              <c:f>BSM!$F$123:$F$141</c:f>
              <c:numCache>
                <c:formatCode>0.00%</c:formatCode>
                <c:ptCount val="19"/>
                <c:pt idx="0">
                  <c:v>0.01</c:v>
                </c:pt>
                <c:pt idx="1">
                  <c:v>1.0200000000000001E-2</c:v>
                </c:pt>
                <c:pt idx="2">
                  <c:v>1.0400000000000001E-2</c:v>
                </c:pt>
                <c:pt idx="3">
                  <c:v>1.0600000000000002E-2</c:v>
                </c:pt>
                <c:pt idx="4">
                  <c:v>1.0800000000000002E-2</c:v>
                </c:pt>
                <c:pt idx="5">
                  <c:v>1.1000000000000003E-2</c:v>
                </c:pt>
                <c:pt idx="6">
                  <c:v>1.1200000000000003E-2</c:v>
                </c:pt>
                <c:pt idx="7">
                  <c:v>1.1400000000000004E-2</c:v>
                </c:pt>
                <c:pt idx="8">
                  <c:v>1.1600000000000004E-2</c:v>
                </c:pt>
                <c:pt idx="9">
                  <c:v>1.1800000000000005E-2</c:v>
                </c:pt>
                <c:pt idx="10">
                  <c:v>1.2000000000000005E-2</c:v>
                </c:pt>
                <c:pt idx="11">
                  <c:v>1.2200000000000006E-2</c:v>
                </c:pt>
                <c:pt idx="12">
                  <c:v>1.2400000000000007E-2</c:v>
                </c:pt>
                <c:pt idx="13">
                  <c:v>1.2600000000000007E-2</c:v>
                </c:pt>
                <c:pt idx="14">
                  <c:v>1.2800000000000008E-2</c:v>
                </c:pt>
                <c:pt idx="15">
                  <c:v>1.3000000000000008E-2</c:v>
                </c:pt>
                <c:pt idx="16">
                  <c:v>1.3200000000000009E-2</c:v>
                </c:pt>
                <c:pt idx="17">
                  <c:v>1.3400000000000009E-2</c:v>
                </c:pt>
                <c:pt idx="18">
                  <c:v>1.360000000000001E-2</c:v>
                </c:pt>
              </c:numCache>
            </c:numRef>
          </c:xVal>
          <c:yVal>
            <c:numRef>
              <c:f>BSM!$G$123:$G$141</c:f>
              <c:numCache>
                <c:formatCode>_(* #,##0.00_);_(* \(#,##0.00\);_(* "-"??_);_(@_)</c:formatCode>
                <c:ptCount val="19"/>
                <c:pt idx="0">
                  <c:v>4.8177558908482609</c:v>
                </c:pt>
                <c:pt idx="1">
                  <c:v>4.8138465439233755</c:v>
                </c:pt>
                <c:pt idx="2">
                  <c:v>4.809939143497111</c:v>
                </c:pt>
                <c:pt idx="3">
                  <c:v>4.806033689656779</c:v>
                </c:pt>
                <c:pt idx="4">
                  <c:v>4.8021301824890159</c:v>
                </c:pt>
                <c:pt idx="5">
                  <c:v>4.7982286220796908</c:v>
                </c:pt>
                <c:pt idx="6">
                  <c:v>4.7943290085139623</c:v>
                </c:pt>
                <c:pt idx="7">
                  <c:v>4.7904313418762001</c:v>
                </c:pt>
                <c:pt idx="8">
                  <c:v>4.786535622250085</c:v>
                </c:pt>
                <c:pt idx="9">
                  <c:v>4.7826418497185443</c:v>
                </c:pt>
                <c:pt idx="10">
                  <c:v>4.7787500243637808</c:v>
                </c:pt>
                <c:pt idx="11">
                  <c:v>4.7748601462672227</c:v>
                </c:pt>
                <c:pt idx="12">
                  <c:v>4.7709722155095804</c:v>
                </c:pt>
                <c:pt idx="13">
                  <c:v>4.7670862321708611</c:v>
                </c:pt>
                <c:pt idx="14">
                  <c:v>4.7632021963302691</c:v>
                </c:pt>
                <c:pt idx="15">
                  <c:v>4.7593201080663334</c:v>
                </c:pt>
                <c:pt idx="16">
                  <c:v>4.7554399674567804</c:v>
                </c:pt>
                <c:pt idx="17">
                  <c:v>4.7515617745786329</c:v>
                </c:pt>
                <c:pt idx="18">
                  <c:v>4.7476855295081748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E1C-46E2-A2B6-A39A1645BB6C}"/>
            </c:ext>
          </c:extLst>
        </c:ser>
        <c:ser>
          <c:idx val="1"/>
          <c:order val="1"/>
          <c:tx>
            <c:strRef>
              <c:f>BSM!$H$7</c:f>
              <c:strCache>
                <c:ptCount val="1"/>
                <c:pt idx="0">
                  <c:v>Put Value</c:v>
                </c:pt>
              </c:strCache>
            </c:strRef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xVal>
            <c:numRef>
              <c:f>BSM!$F$123:$F$141</c:f>
              <c:numCache>
                <c:formatCode>0.00%</c:formatCode>
                <c:ptCount val="19"/>
                <c:pt idx="0">
                  <c:v>0.01</c:v>
                </c:pt>
                <c:pt idx="1">
                  <c:v>1.0200000000000001E-2</c:v>
                </c:pt>
                <c:pt idx="2">
                  <c:v>1.0400000000000001E-2</c:v>
                </c:pt>
                <c:pt idx="3">
                  <c:v>1.0600000000000002E-2</c:v>
                </c:pt>
                <c:pt idx="4">
                  <c:v>1.0800000000000002E-2</c:v>
                </c:pt>
                <c:pt idx="5">
                  <c:v>1.1000000000000003E-2</c:v>
                </c:pt>
                <c:pt idx="6">
                  <c:v>1.1200000000000003E-2</c:v>
                </c:pt>
                <c:pt idx="7">
                  <c:v>1.1400000000000004E-2</c:v>
                </c:pt>
                <c:pt idx="8">
                  <c:v>1.1600000000000004E-2</c:v>
                </c:pt>
                <c:pt idx="9">
                  <c:v>1.1800000000000005E-2</c:v>
                </c:pt>
                <c:pt idx="10">
                  <c:v>1.2000000000000005E-2</c:v>
                </c:pt>
                <c:pt idx="11">
                  <c:v>1.2200000000000006E-2</c:v>
                </c:pt>
                <c:pt idx="12">
                  <c:v>1.2400000000000007E-2</c:v>
                </c:pt>
                <c:pt idx="13">
                  <c:v>1.2600000000000007E-2</c:v>
                </c:pt>
                <c:pt idx="14">
                  <c:v>1.2800000000000008E-2</c:v>
                </c:pt>
                <c:pt idx="15">
                  <c:v>1.3000000000000008E-2</c:v>
                </c:pt>
                <c:pt idx="16">
                  <c:v>1.3200000000000009E-2</c:v>
                </c:pt>
                <c:pt idx="17">
                  <c:v>1.3400000000000009E-2</c:v>
                </c:pt>
                <c:pt idx="18">
                  <c:v>1.360000000000001E-2</c:v>
                </c:pt>
              </c:numCache>
            </c:numRef>
          </c:xVal>
          <c:yVal>
            <c:numRef>
              <c:f>BSM!$H$123:$H$141</c:f>
              <c:numCache>
                <c:formatCode>_(* #,##0.00_);_(* \(#,##0.00\);_(* "-"??_);_(@_)</c:formatCode>
                <c:ptCount val="19"/>
                <c:pt idx="0">
                  <c:v>2.1108368078615669</c:v>
                </c:pt>
                <c:pt idx="1">
                  <c:v>2.1128972373180446</c:v>
                </c:pt>
                <c:pt idx="2">
                  <c:v>2.11495901632534</c:v>
                </c:pt>
                <c:pt idx="3">
                  <c:v>2.1170221450304894</c:v>
                </c:pt>
                <c:pt idx="4">
                  <c:v>2.1190866235797898</c:v>
                </c:pt>
                <c:pt idx="5">
                  <c:v>2.1211524521188032</c:v>
                </c:pt>
                <c:pt idx="6">
                  <c:v>2.123219630792331</c:v>
                </c:pt>
                <c:pt idx="7">
                  <c:v>2.12528815974445</c:v>
                </c:pt>
                <c:pt idx="8">
                  <c:v>2.1273580391184872</c:v>
                </c:pt>
                <c:pt idx="9">
                  <c:v>2.1294292690570202</c:v>
                </c:pt>
                <c:pt idx="10">
                  <c:v>2.1315018497018983</c:v>
                </c:pt>
                <c:pt idx="11">
                  <c:v>2.1335757811942209</c:v>
                </c:pt>
                <c:pt idx="12">
                  <c:v>2.1356510636743202</c:v>
                </c:pt>
                <c:pt idx="13">
                  <c:v>2.1377276972818215</c:v>
                </c:pt>
                <c:pt idx="14">
                  <c:v>2.1398056821555791</c:v>
                </c:pt>
                <c:pt idx="15">
                  <c:v>2.1418850184337153</c:v>
                </c:pt>
                <c:pt idx="16">
                  <c:v>2.1439657062535886</c:v>
                </c:pt>
                <c:pt idx="17">
                  <c:v>2.1460477457518401</c:v>
                </c:pt>
                <c:pt idx="18">
                  <c:v>2.1481311370643326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E1C-46E2-A2B6-A39A1645BB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623776"/>
        <c:axId val="219175280"/>
      </c:scatterChart>
      <c:valAx>
        <c:axId val="131623776"/>
        <c:scaling>
          <c:orientation val="minMax"/>
          <c:min val="9.5000000000000032E-3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9175280"/>
        <c:crosses val="autoZero"/>
        <c:crossBetween val="midCat"/>
      </c:valAx>
      <c:valAx>
        <c:axId val="219175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62377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457200</xdr:colOff>
      <xdr:row>7</xdr:row>
      <xdr:rowOff>90487</xdr:rowOff>
    </xdr:from>
    <xdr:to>
      <xdr:col>16</xdr:col>
      <xdr:colOff>152400</xdr:colOff>
      <xdr:row>26</xdr:row>
      <xdr:rowOff>42862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2EFFA25A-D4F7-4348-AC6A-FEE98D2672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457200</xdr:colOff>
      <xdr:row>29</xdr:row>
      <xdr:rowOff>90487</xdr:rowOff>
    </xdr:from>
    <xdr:to>
      <xdr:col>16</xdr:col>
      <xdr:colOff>152400</xdr:colOff>
      <xdr:row>48</xdr:row>
      <xdr:rowOff>42862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B2546407-CED7-404B-ABDD-57675E39FD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457200</xdr:colOff>
      <xdr:row>52</xdr:row>
      <xdr:rowOff>90487</xdr:rowOff>
    </xdr:from>
    <xdr:to>
      <xdr:col>16</xdr:col>
      <xdr:colOff>152400</xdr:colOff>
      <xdr:row>71</xdr:row>
      <xdr:rowOff>42862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7C0B16C3-B47F-4CCD-8C61-370581C6A4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457200</xdr:colOff>
      <xdr:row>75</xdr:row>
      <xdr:rowOff>90487</xdr:rowOff>
    </xdr:from>
    <xdr:to>
      <xdr:col>16</xdr:col>
      <xdr:colOff>152400</xdr:colOff>
      <xdr:row>94</xdr:row>
      <xdr:rowOff>42862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32C4C50-53F0-457E-B483-919B5E43E9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457200</xdr:colOff>
      <xdr:row>98</xdr:row>
      <xdr:rowOff>90487</xdr:rowOff>
    </xdr:from>
    <xdr:to>
      <xdr:col>16</xdr:col>
      <xdr:colOff>152400</xdr:colOff>
      <xdr:row>117</xdr:row>
      <xdr:rowOff>42862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C90C419-AB5A-4F46-98F3-8AE08ADC18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457200</xdr:colOff>
      <xdr:row>121</xdr:row>
      <xdr:rowOff>90487</xdr:rowOff>
    </xdr:from>
    <xdr:to>
      <xdr:col>16</xdr:col>
      <xdr:colOff>152400</xdr:colOff>
      <xdr:row>140</xdr:row>
      <xdr:rowOff>42862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C30768C2-AD05-42AA-B305-2F45299E8B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4D033-AC40-4327-BCF5-04EE9D854EEA}">
  <dimension ref="B2:L141"/>
  <sheetViews>
    <sheetView showGridLines="0" tabSelected="1" zoomScaleNormal="100" workbookViewId="0">
      <selection activeCell="L3" sqref="L3"/>
    </sheetView>
  </sheetViews>
  <sheetFormatPr defaultRowHeight="11.25" x14ac:dyDescent="0.2"/>
  <cols>
    <col min="1" max="1" width="2" style="1" customWidth="1"/>
    <col min="2" max="2" width="25.28515625" style="1" customWidth="1"/>
    <col min="3" max="5" width="9.140625" style="1"/>
    <col min="6" max="6" width="12.140625" style="1" bestFit="1" customWidth="1"/>
    <col min="7" max="16384" width="9.140625" style="1"/>
  </cols>
  <sheetData>
    <row r="2" spans="2:8" ht="15.75" x14ac:dyDescent="0.25">
      <c r="B2" s="2" t="s">
        <v>0</v>
      </c>
    </row>
    <row r="3" spans="2:8" ht="12" x14ac:dyDescent="0.2">
      <c r="B3" s="3" t="s">
        <v>1</v>
      </c>
    </row>
    <row r="5" spans="2:8" x14ac:dyDescent="0.2">
      <c r="B5" s="4" t="s">
        <v>2</v>
      </c>
    </row>
    <row r="7" spans="2:8" x14ac:dyDescent="0.2">
      <c r="B7" s="5" t="s">
        <v>3</v>
      </c>
      <c r="C7" s="5"/>
      <c r="D7" s="5" t="s">
        <v>4</v>
      </c>
      <c r="F7" s="5" t="s">
        <v>5</v>
      </c>
      <c r="G7" s="5" t="s">
        <v>30</v>
      </c>
      <c r="H7" s="5" t="s">
        <v>31</v>
      </c>
    </row>
    <row r="8" spans="2:8" x14ac:dyDescent="0.2">
      <c r="B8" s="1" t="s">
        <v>5</v>
      </c>
      <c r="C8" s="1" t="s">
        <v>18</v>
      </c>
      <c r="D8" s="8">
        <v>60</v>
      </c>
      <c r="G8" s="16">
        <f>$D$24</f>
        <v>4.7690289804078887</v>
      </c>
      <c r="H8" s="16">
        <f>$D$26</f>
        <v>2.1366892115784495</v>
      </c>
    </row>
    <row r="9" spans="2:8" x14ac:dyDescent="0.2">
      <c r="B9" s="1" t="s">
        <v>6</v>
      </c>
      <c r="C9" s="1" t="s">
        <v>19</v>
      </c>
      <c r="D9" s="8">
        <v>58</v>
      </c>
      <c r="F9" s="8">
        <v>10</v>
      </c>
      <c r="G9" s="8">
        <f t="dataTable" ref="G9:H27" dt2D="0" dtr="0" r1="D8"/>
        <v>6.505799905473583E-36</v>
      </c>
      <c r="H9" s="8">
        <v>47.056134762340292</v>
      </c>
    </row>
    <row r="10" spans="2:8" x14ac:dyDescent="0.2">
      <c r="B10" s="1" t="s">
        <v>7</v>
      </c>
      <c r="C10" s="6" t="s">
        <v>20</v>
      </c>
      <c r="D10" s="11">
        <v>0.2</v>
      </c>
      <c r="F10" s="15">
        <f>F9+5</f>
        <v>15</v>
      </c>
      <c r="G10" s="8">
        <v>5.2280120022034673E-22</v>
      </c>
      <c r="H10" s="8">
        <v>42.087287309223321</v>
      </c>
    </row>
    <row r="11" spans="2:8" x14ac:dyDescent="0.2">
      <c r="B11" s="1" t="s">
        <v>8</v>
      </c>
      <c r="C11" s="1" t="s">
        <v>21</v>
      </c>
      <c r="D11" s="11">
        <v>3.5000000000000003E-2</v>
      </c>
      <c r="F11" s="15">
        <f t="shared" ref="F11:F27" si="0">F10+5</f>
        <v>20</v>
      </c>
      <c r="G11" s="8">
        <v>2.8960823518100663E-14</v>
      </c>
      <c r="H11" s="8">
        <v>37.118439856106377</v>
      </c>
    </row>
    <row r="12" spans="2:8" x14ac:dyDescent="0.2">
      <c r="B12" s="1" t="s">
        <v>10</v>
      </c>
      <c r="C12" s="1" t="s">
        <v>22</v>
      </c>
      <c r="D12" s="8">
        <v>0.5</v>
      </c>
      <c r="F12" s="15">
        <f t="shared" si="0"/>
        <v>25</v>
      </c>
      <c r="G12" s="8">
        <v>1.8559396653877018E-9</v>
      </c>
      <c r="H12" s="8">
        <v>32.149592404845315</v>
      </c>
    </row>
    <row r="13" spans="2:8" x14ac:dyDescent="0.2">
      <c r="B13" s="1" t="s">
        <v>9</v>
      </c>
      <c r="C13" s="1" t="s">
        <v>23</v>
      </c>
      <c r="D13" s="11">
        <v>1.2500000000000001E-2</v>
      </c>
      <c r="F13" s="15">
        <f t="shared" si="0"/>
        <v>30</v>
      </c>
      <c r="G13" s="8">
        <v>2.6941283559640664E-6</v>
      </c>
      <c r="H13" s="8">
        <v>27.180747644000764</v>
      </c>
    </row>
    <row r="14" spans="2:8" x14ac:dyDescent="0.2">
      <c r="F14" s="15">
        <f t="shared" si="0"/>
        <v>35</v>
      </c>
      <c r="G14" s="8">
        <v>3.7926427771324371E-4</v>
      </c>
      <c r="H14" s="8">
        <v>22.212276761033138</v>
      </c>
    </row>
    <row r="15" spans="2:8" x14ac:dyDescent="0.2">
      <c r="B15" s="5" t="s">
        <v>16</v>
      </c>
      <c r="C15" s="5"/>
      <c r="D15" s="5" t="s">
        <v>4</v>
      </c>
      <c r="F15" s="15">
        <f t="shared" si="0"/>
        <v>40</v>
      </c>
      <c r="G15" s="8">
        <v>1.1597767986328666E-2</v>
      </c>
      <c r="H15" s="8">
        <v>17.254647811624778</v>
      </c>
    </row>
    <row r="16" spans="2:8" x14ac:dyDescent="0.2">
      <c r="B16" s="1" t="s">
        <v>11</v>
      </c>
      <c r="D16" s="18">
        <f>(LN(D8/D9)+(D11-D13+D10^2/2)*D12)/(D10*SQRT(D12))</f>
        <v>0.38998036182834622</v>
      </c>
      <c r="F16" s="15">
        <f t="shared" si="0"/>
        <v>45</v>
      </c>
      <c r="G16" s="8">
        <v>0.12564970397749331</v>
      </c>
      <c r="H16" s="8">
        <v>12.399852294498984</v>
      </c>
    </row>
    <row r="17" spans="2:12" x14ac:dyDescent="0.2">
      <c r="B17" s="1" t="s">
        <v>12</v>
      </c>
      <c r="D17" s="12">
        <f>D16-D10*SQRT(D12)</f>
        <v>0.24855900559103669</v>
      </c>
      <c r="F17" s="15">
        <f t="shared" si="0"/>
        <v>50</v>
      </c>
      <c r="G17" s="8">
        <v>0.66270479945772998</v>
      </c>
      <c r="H17" s="8">
        <v>7.9680599368622325</v>
      </c>
    </row>
    <row r="18" spans="2:12" ht="15" x14ac:dyDescent="0.25">
      <c r="B18" s="1" t="s">
        <v>13</v>
      </c>
      <c r="D18" s="12">
        <f>_xlfn.NORM.S.DIST(D16,TRUE)</f>
        <v>0.65172446573245235</v>
      </c>
      <c r="F18" s="15">
        <f t="shared" si="0"/>
        <v>55</v>
      </c>
      <c r="G18" s="8">
        <v>2.1153514563814717</v>
      </c>
      <c r="H18" s="8">
        <v>4.4518591406689936</v>
      </c>
      <c r="L18"/>
    </row>
    <row r="19" spans="2:12" x14ac:dyDescent="0.2">
      <c r="B19" s="1" t="s">
        <v>14</v>
      </c>
      <c r="D19" s="12">
        <f>_xlfn.NORM.S.DIST(D17,TRUE)</f>
        <v>0.59814903890646942</v>
      </c>
      <c r="F19" s="15">
        <f t="shared" si="0"/>
        <v>60</v>
      </c>
      <c r="G19" s="8">
        <v>4.7690289804078887</v>
      </c>
      <c r="H19" s="8">
        <v>2.1366892115784495</v>
      </c>
    </row>
    <row r="20" spans="2:12" x14ac:dyDescent="0.2">
      <c r="D20" s="12"/>
      <c r="F20" s="15">
        <f t="shared" si="0"/>
        <v>65</v>
      </c>
      <c r="G20" s="8">
        <v>8.485153417478557</v>
      </c>
      <c r="H20" s="8">
        <v>0.88396619553214073</v>
      </c>
    </row>
    <row r="21" spans="2:12" x14ac:dyDescent="0.2">
      <c r="B21" s="1" t="s">
        <v>24</v>
      </c>
      <c r="D21" s="12">
        <f>_xlfn.NORM.S.DIST(-D16,TRUE)</f>
        <v>0.34827553426754765</v>
      </c>
      <c r="F21" s="15">
        <f t="shared" si="0"/>
        <v>70</v>
      </c>
      <c r="G21" s="8">
        <v>12.889371963584608</v>
      </c>
      <c r="H21" s="8">
        <v>0.31933728852121579</v>
      </c>
    </row>
    <row r="22" spans="2:12" x14ac:dyDescent="0.2">
      <c r="B22" s="1" t="s">
        <v>25</v>
      </c>
      <c r="D22" s="12">
        <f>_xlfn.NORM.S.DIST(-D17,TRUE)</f>
        <v>0.40185096109353058</v>
      </c>
      <c r="F22" s="15">
        <f t="shared" si="0"/>
        <v>75</v>
      </c>
      <c r="G22" s="8">
        <v>17.641335802831513</v>
      </c>
      <c r="H22" s="8">
        <v>0.10245367465115351</v>
      </c>
    </row>
    <row r="23" spans="2:12" x14ac:dyDescent="0.2">
      <c r="F23" s="15">
        <f t="shared" si="0"/>
        <v>80</v>
      </c>
      <c r="G23" s="8">
        <v>22.537434975869921</v>
      </c>
      <c r="H23" s="8">
        <v>2.9705394572592358E-2</v>
      </c>
    </row>
    <row r="24" spans="2:12" ht="12" thickBot="1" x14ac:dyDescent="0.25">
      <c r="B24" s="10" t="s">
        <v>15</v>
      </c>
      <c r="C24" s="10"/>
      <c r="D24" s="14">
        <f>D8*EXP(-D13*D12)*D18-D9*EXP(-D11*D12)*D19</f>
        <v>4.7690289804078887</v>
      </c>
      <c r="F24" s="15">
        <f t="shared" si="0"/>
        <v>85</v>
      </c>
      <c r="G24" s="8">
        <v>27.484487945900838</v>
      </c>
      <c r="H24" s="8">
        <v>7.9109114865170416E-3</v>
      </c>
    </row>
    <row r="25" spans="2:12" ht="12" thickTop="1" x14ac:dyDescent="0.2">
      <c r="F25" s="15">
        <f t="shared" si="0"/>
        <v>90</v>
      </c>
      <c r="G25" s="8">
        <v>32.447387669388227</v>
      </c>
      <c r="H25" s="8">
        <v>1.9631818569549042E-3</v>
      </c>
    </row>
    <row r="26" spans="2:12" ht="12" thickBot="1" x14ac:dyDescent="0.25">
      <c r="B26" s="10" t="s">
        <v>17</v>
      </c>
      <c r="C26" s="10"/>
      <c r="D26" s="13">
        <f>D9*EXP(-D11*D12)*D22-D8*EXP(-D13*D12)*D21</f>
        <v>2.1366892115784495</v>
      </c>
      <c r="F26" s="15">
        <f t="shared" si="0"/>
        <v>95</v>
      </c>
      <c r="G26" s="8">
        <v>37.414731615108337</v>
      </c>
      <c r="H26" s="8">
        <v>4.5967446008921171E-4</v>
      </c>
    </row>
    <row r="27" spans="2:12" ht="12" thickTop="1" x14ac:dyDescent="0.2">
      <c r="F27" s="15">
        <f t="shared" si="0"/>
        <v>100</v>
      </c>
      <c r="G27" s="8">
        <v>42.383222033043815</v>
      </c>
      <c r="H27" s="8">
        <v>1.0263927859576524E-4</v>
      </c>
    </row>
    <row r="28" spans="2:12" x14ac:dyDescent="0.2">
      <c r="B28" s="5" t="s">
        <v>26</v>
      </c>
      <c r="C28" s="7"/>
      <c r="D28" s="5" t="s">
        <v>28</v>
      </c>
    </row>
    <row r="29" spans="2:12" x14ac:dyDescent="0.2">
      <c r="B29" s="1" t="s">
        <v>27</v>
      </c>
      <c r="D29" s="8">
        <f>D24+D9*EXP(-D11*D12)</f>
        <v>61.762858648982132</v>
      </c>
      <c r="F29" s="5" t="s">
        <v>6</v>
      </c>
      <c r="G29" s="5" t="s">
        <v>30</v>
      </c>
      <c r="H29" s="5" t="s">
        <v>31</v>
      </c>
    </row>
    <row r="30" spans="2:12" x14ac:dyDescent="0.2">
      <c r="B30" s="9" t="s">
        <v>29</v>
      </c>
      <c r="D30" s="8">
        <f>D26+D8*EXP(-D13*D12)</f>
        <v>61.762858648982132</v>
      </c>
      <c r="G30" s="16">
        <f>$D$24</f>
        <v>4.7690289804078887</v>
      </c>
      <c r="H30" s="16">
        <f>$D$26</f>
        <v>2.1366892115784495</v>
      </c>
    </row>
    <row r="31" spans="2:12" x14ac:dyDescent="0.2">
      <c r="F31" s="8">
        <v>10</v>
      </c>
      <c r="G31" s="8">
        <f t="dataTable" ref="G31:H49" dt2D="0" dtr="0" r1="D9" ca="1"/>
        <v>49.799647080752948</v>
      </c>
      <c r="H31" s="8">
        <v>4.1674829403843358E-38</v>
      </c>
    </row>
    <row r="32" spans="2:12" x14ac:dyDescent="0.2">
      <c r="F32" s="15">
        <f>F31+5</f>
        <v>15</v>
      </c>
      <c r="G32" s="8">
        <v>44.886385902427584</v>
      </c>
      <c r="H32" s="8">
        <v>1.0324949941002998E-23</v>
      </c>
    </row>
    <row r="33" spans="6:12" x14ac:dyDescent="0.2">
      <c r="F33" s="15">
        <f t="shared" ref="F33:F49" si="1">F32+5</f>
        <v>20</v>
      </c>
      <c r="G33" s="8">
        <v>39.97312472410222</v>
      </c>
      <c r="H33" s="8">
        <v>1.2623954461229208E-15</v>
      </c>
    </row>
    <row r="34" spans="6:12" x14ac:dyDescent="0.2">
      <c r="F34" s="15">
        <f t="shared" si="1"/>
        <v>25</v>
      </c>
      <c r="G34" s="8">
        <v>35.059863545925211</v>
      </c>
      <c r="H34" s="8">
        <v>1.4836112137557377E-10</v>
      </c>
    </row>
    <row r="35" spans="6:12" x14ac:dyDescent="0.2">
      <c r="F35" s="15">
        <f t="shared" si="1"/>
        <v>30</v>
      </c>
      <c r="G35" s="8">
        <v>30.146602717848875</v>
      </c>
      <c r="H35" s="8">
        <v>3.5039738485367273E-7</v>
      </c>
    </row>
    <row r="36" spans="6:12" x14ac:dyDescent="0.2">
      <c r="F36" s="15">
        <f t="shared" si="1"/>
        <v>35</v>
      </c>
      <c r="G36" s="8">
        <v>25.233414857831931</v>
      </c>
      <c r="H36" s="8">
        <v>7.3668705809733399E-5</v>
      </c>
    </row>
    <row r="37" spans="6:12" x14ac:dyDescent="0.2">
      <c r="F37" s="15">
        <f t="shared" si="1"/>
        <v>40</v>
      </c>
      <c r="G37" s="8">
        <v>20.32322855039741</v>
      </c>
      <c r="H37" s="8">
        <v>3.1485395966606711E-3</v>
      </c>
    </row>
    <row r="38" spans="6:12" x14ac:dyDescent="0.2">
      <c r="F38" s="15">
        <f t="shared" si="1"/>
        <v>45</v>
      </c>
      <c r="G38" s="8">
        <v>15.4519436019783</v>
      </c>
      <c r="H38" s="8">
        <v>4.5124769502909556E-2</v>
      </c>
    </row>
    <row r="39" spans="6:12" x14ac:dyDescent="0.2">
      <c r="F39" s="15">
        <f t="shared" si="1"/>
        <v>50</v>
      </c>
      <c r="G39" s="8">
        <v>10.79358756280164</v>
      </c>
      <c r="H39" s="8">
        <v>0.3000299086516236</v>
      </c>
    </row>
    <row r="40" spans="6:12" ht="15" x14ac:dyDescent="0.25">
      <c r="F40" s="15">
        <f t="shared" si="1"/>
        <v>55</v>
      </c>
      <c r="G40" s="8">
        <v>6.7358317395655121</v>
      </c>
      <c r="H40" s="8">
        <v>1.1555352637408536</v>
      </c>
      <c r="L40"/>
    </row>
    <row r="41" spans="6:12" x14ac:dyDescent="0.2">
      <c r="F41" s="15">
        <f t="shared" si="1"/>
        <v>60</v>
      </c>
      <c r="G41" s="8">
        <v>3.6865140830318452</v>
      </c>
      <c r="H41" s="8">
        <v>3.0194787855325593</v>
      </c>
    </row>
    <row r="42" spans="6:12" x14ac:dyDescent="0.2">
      <c r="F42" s="15">
        <f t="shared" si="1"/>
        <v>65</v>
      </c>
      <c r="G42" s="8">
        <v>1.7608446865609793</v>
      </c>
      <c r="H42" s="8">
        <v>6.0070705673870606</v>
      </c>
    </row>
    <row r="43" spans="6:12" x14ac:dyDescent="0.2">
      <c r="F43" s="15">
        <f t="shared" si="1"/>
        <v>70</v>
      </c>
      <c r="G43" s="8">
        <v>0.73849661774299591</v>
      </c>
      <c r="H43" s="8">
        <v>9.8979836768944338</v>
      </c>
    </row>
    <row r="44" spans="6:12" x14ac:dyDescent="0.2">
      <c r="F44" s="15">
        <f t="shared" si="1"/>
        <v>75</v>
      </c>
      <c r="G44" s="8">
        <v>0.27530653273319317</v>
      </c>
      <c r="H44" s="8">
        <v>14.348054770209998</v>
      </c>
    </row>
    <row r="45" spans="6:12" x14ac:dyDescent="0.2">
      <c r="F45" s="15">
        <f t="shared" si="1"/>
        <v>80</v>
      </c>
      <c r="G45" s="8">
        <v>9.2567113526318634E-2</v>
      </c>
      <c r="H45" s="8">
        <v>19.078576529328494</v>
      </c>
    </row>
    <row r="46" spans="6:12" x14ac:dyDescent="0.2">
      <c r="F46" s="15">
        <f t="shared" si="1"/>
        <v>85</v>
      </c>
      <c r="G46" s="8">
        <v>2.8485693012504143E-2</v>
      </c>
      <c r="H46" s="8">
        <v>23.927756287140049</v>
      </c>
    </row>
    <row r="47" spans="6:12" x14ac:dyDescent="0.2">
      <c r="F47" s="15">
        <f t="shared" si="1"/>
        <v>90</v>
      </c>
      <c r="G47" s="8">
        <v>8.1325577488756962E-3</v>
      </c>
      <c r="H47" s="8">
        <v>28.820664330201787</v>
      </c>
    </row>
    <row r="48" spans="6:12" x14ac:dyDescent="0.2">
      <c r="F48" s="15">
        <f t="shared" si="1"/>
        <v>95</v>
      </c>
      <c r="G48" s="8">
        <v>2.1802909191745712E-3</v>
      </c>
      <c r="H48" s="8">
        <v>33.727973241697448</v>
      </c>
    </row>
    <row r="49" spans="6:12" x14ac:dyDescent="0.2">
      <c r="F49" s="15">
        <f t="shared" si="1"/>
        <v>100</v>
      </c>
      <c r="G49" s="8">
        <v>5.5471340001497262E-4</v>
      </c>
      <c r="H49" s="8">
        <v>38.639608842503641</v>
      </c>
    </row>
    <row r="52" spans="6:12" x14ac:dyDescent="0.2">
      <c r="F52" s="5" t="s">
        <v>8</v>
      </c>
      <c r="G52" s="5" t="s">
        <v>30</v>
      </c>
      <c r="H52" s="5" t="s">
        <v>31</v>
      </c>
    </row>
    <row r="53" spans="6:12" x14ac:dyDescent="0.2">
      <c r="G53" s="16">
        <f>$D$24</f>
        <v>4.7690289804078887</v>
      </c>
      <c r="H53" s="16">
        <f>$D$26</f>
        <v>2.1366892115784495</v>
      </c>
    </row>
    <row r="54" spans="6:12" x14ac:dyDescent="0.2">
      <c r="F54" s="17">
        <v>5.0000000000000001E-3</v>
      </c>
      <c r="G54" s="8">
        <f t="dataTable" ref="G54:H72" dt2D="0" dtr="0" r1="D11" ca="1"/>
        <v>4.2716659974052931</v>
      </c>
      <c r="H54" s="8">
        <v>2.5006776590543005</v>
      </c>
    </row>
    <row r="55" spans="6:12" x14ac:dyDescent="0.2">
      <c r="F55" s="17">
        <f>F54+0.005</f>
        <v>0.01</v>
      </c>
      <c r="G55" s="8">
        <v>4.3525824263795201</v>
      </c>
      <c r="H55" s="8">
        <v>2.4371367821514056</v>
      </c>
    </row>
    <row r="56" spans="6:12" x14ac:dyDescent="0.2">
      <c r="F56" s="17">
        <f t="shared" ref="F56:F72" si="2">F55+0.005</f>
        <v>1.4999999999999999E-2</v>
      </c>
      <c r="G56" s="8">
        <v>4.4343000625122073</v>
      </c>
      <c r="H56" s="8">
        <v>2.3747578046185467</v>
      </c>
    </row>
    <row r="57" spans="6:12" x14ac:dyDescent="0.2">
      <c r="F57" s="17">
        <f t="shared" si="2"/>
        <v>0.02</v>
      </c>
      <c r="G57" s="8">
        <v>4.5168114150813352</v>
      </c>
      <c r="H57" s="8">
        <v>2.3135323351293984</v>
      </c>
    </row>
    <row r="58" spans="6:12" x14ac:dyDescent="0.2">
      <c r="F58" s="17">
        <f t="shared" si="2"/>
        <v>2.5000000000000001E-2</v>
      </c>
      <c r="G58" s="8">
        <v>4.6001087320854879</v>
      </c>
      <c r="H58" s="8">
        <v>2.2534517233269362</v>
      </c>
    </row>
    <row r="59" spans="6:12" x14ac:dyDescent="0.2">
      <c r="F59" s="17">
        <f t="shared" si="2"/>
        <v>3.0000000000000002E-2</v>
      </c>
      <c r="G59" s="8">
        <v>4.6841840061106126</v>
      </c>
      <c r="H59" s="8">
        <v>2.1945070656845544</v>
      </c>
    </row>
    <row r="60" spans="6:12" x14ac:dyDescent="0.2">
      <c r="F60" s="17">
        <f t="shared" si="2"/>
        <v>3.5000000000000003E-2</v>
      </c>
      <c r="G60" s="8">
        <v>4.7690289804078887</v>
      </c>
      <c r="H60" s="8">
        <v>2.1366892115784495</v>
      </c>
    </row>
    <row r="61" spans="6:12" x14ac:dyDescent="0.2">
      <c r="F61" s="17">
        <f t="shared" si="2"/>
        <v>0.04</v>
      </c>
      <c r="G61" s="8">
        <v>4.8546351551742504</v>
      </c>
      <c r="H61" s="8">
        <v>2.0799887695623696</v>
      </c>
    </row>
    <row r="62" spans="6:12" x14ac:dyDescent="0.2">
      <c r="F62" s="17">
        <f t="shared" si="2"/>
        <v>4.4999999999999998E-2</v>
      </c>
      <c r="G62" s="8">
        <v>4.9409937940261841</v>
      </c>
      <c r="H62" s="8">
        <v>2.024396113836012</v>
      </c>
    </row>
    <row r="63" spans="6:12" ht="15" x14ac:dyDescent="0.25">
      <c r="F63" s="17">
        <f t="shared" si="2"/>
        <v>4.9999999999999996E-2</v>
      </c>
      <c r="G63" s="8">
        <v>5.0280959306580755</v>
      </c>
      <c r="H63" s="8">
        <v>1.9699013908976859</v>
      </c>
      <c r="L63"/>
    </row>
    <row r="64" spans="6:12" x14ac:dyDescent="0.2">
      <c r="F64" s="17">
        <f t="shared" si="2"/>
        <v>5.4999999999999993E-2</v>
      </c>
      <c r="G64" s="8">
        <v>5.1159323756753281</v>
      </c>
      <c r="H64" s="8">
        <v>1.9164945263719773</v>
      </c>
    </row>
    <row r="65" spans="6:8" x14ac:dyDescent="0.2">
      <c r="F65" s="17">
        <f t="shared" si="2"/>
        <v>5.9999999999999991E-2</v>
      </c>
      <c r="G65" s="8">
        <v>5.2044937235928543</v>
      </c>
      <c r="H65" s="8">
        <v>1.8641652320026516</v>
      </c>
    </row>
    <row r="66" spans="6:8" x14ac:dyDescent="0.2">
      <c r="F66" s="17">
        <f t="shared" si="2"/>
        <v>6.4999999999999988E-2</v>
      </c>
      <c r="G66" s="8">
        <v>5.2937703599889616</v>
      </c>
      <c r="H66" s="8">
        <v>1.8129030128010335</v>
      </c>
    </row>
    <row r="67" spans="6:8" x14ac:dyDescent="0.2">
      <c r="F67" s="17">
        <f t="shared" si="2"/>
        <v>6.9999999999999993E-2</v>
      </c>
      <c r="G67" s="8">
        <v>5.3837524688047012</v>
      </c>
      <c r="H67" s="8">
        <v>1.7626971743398805</v>
      </c>
    </row>
    <row r="68" spans="6:8" x14ac:dyDescent="0.2">
      <c r="F68" s="17">
        <f t="shared" si="2"/>
        <v>7.4999999999999997E-2</v>
      </c>
      <c r="G68" s="8">
        <v>5.4744300397785395</v>
      </c>
      <c r="H68" s="8">
        <v>1.7135368301825231</v>
      </c>
    </row>
    <row r="69" spans="6:8" x14ac:dyDescent="0.2">
      <c r="F69" s="17">
        <f t="shared" si="2"/>
        <v>0.08</v>
      </c>
      <c r="G69" s="8">
        <v>5.5657928760060429</v>
      </c>
      <c r="H69" s="8">
        <v>1.6654109094371137</v>
      </c>
    </row>
    <row r="70" spans="6:8" x14ac:dyDescent="0.2">
      <c r="F70" s="17">
        <f t="shared" si="2"/>
        <v>8.5000000000000006E-2</v>
      </c>
      <c r="G70" s="8">
        <v>5.6578306016142292</v>
      </c>
      <c r="H70" s="8">
        <v>1.6183081644254749</v>
      </c>
    </row>
    <row r="71" spans="6:8" x14ac:dyDescent="0.2">
      <c r="F71" s="17">
        <f t="shared" si="2"/>
        <v>9.0000000000000011E-2</v>
      </c>
      <c r="G71" s="8">
        <v>5.7505326695400498</v>
      </c>
      <c r="H71" s="8">
        <v>1.5722171784561603</v>
      </c>
    </row>
    <row r="72" spans="6:8" x14ac:dyDescent="0.2">
      <c r="F72" s="17">
        <f t="shared" si="2"/>
        <v>9.5000000000000015E-2</v>
      </c>
      <c r="G72" s="8">
        <v>5.8438883694024781</v>
      </c>
      <c r="H72" s="8">
        <v>1.5271263736911145</v>
      </c>
    </row>
    <row r="75" spans="6:8" x14ac:dyDescent="0.2">
      <c r="F75" s="5" t="s">
        <v>7</v>
      </c>
      <c r="G75" s="5" t="s">
        <v>30</v>
      </c>
      <c r="H75" s="5" t="s">
        <v>31</v>
      </c>
    </row>
    <row r="76" spans="6:8" x14ac:dyDescent="0.2">
      <c r="G76" s="16">
        <f>$D$24</f>
        <v>4.7690289804078887</v>
      </c>
      <c r="H76" s="16">
        <f>$D$26</f>
        <v>2.1366892115784495</v>
      </c>
    </row>
    <row r="77" spans="6:8" x14ac:dyDescent="0.2">
      <c r="F77" s="17">
        <v>0.15</v>
      </c>
      <c r="G77" s="8">
        <f t="dataTable" ref="G77:H95" dt2D="0" dtr="0" r1="D10" ca="1"/>
        <v>4.0022429883146486</v>
      </c>
      <c r="H77" s="8">
        <v>1.3699032194852094</v>
      </c>
    </row>
    <row r="78" spans="6:8" x14ac:dyDescent="0.2">
      <c r="F78" s="17">
        <f>F77+0.005</f>
        <v>0.155</v>
      </c>
      <c r="G78" s="8">
        <v>4.0774547668652801</v>
      </c>
      <c r="H78" s="8">
        <v>1.4451149980358444</v>
      </c>
    </row>
    <row r="79" spans="6:8" x14ac:dyDescent="0.2">
      <c r="F79" s="17">
        <f t="shared" ref="F79:F95" si="3">F78+0.005</f>
        <v>0.16</v>
      </c>
      <c r="G79" s="8">
        <v>4.1530725142616589</v>
      </c>
      <c r="H79" s="8">
        <v>1.5207327454322197</v>
      </c>
    </row>
    <row r="80" spans="6:8" x14ac:dyDescent="0.2">
      <c r="F80" s="17">
        <f t="shared" si="3"/>
        <v>0.16500000000000001</v>
      </c>
      <c r="G80" s="8">
        <v>4.2290603207882711</v>
      </c>
      <c r="H80" s="8">
        <v>1.5967205519588354</v>
      </c>
    </row>
    <row r="81" spans="6:12" x14ac:dyDescent="0.2">
      <c r="F81" s="17">
        <f t="shared" si="3"/>
        <v>0.17</v>
      </c>
      <c r="G81" s="8">
        <v>4.3053862018800686</v>
      </c>
      <c r="H81" s="8">
        <v>1.6730464330506258</v>
      </c>
    </row>
    <row r="82" spans="6:12" x14ac:dyDescent="0.2">
      <c r="F82" s="17">
        <f t="shared" si="3"/>
        <v>0.17500000000000002</v>
      </c>
      <c r="G82" s="8">
        <v>4.3820215801469686</v>
      </c>
      <c r="H82" s="8">
        <v>1.7496818113175294</v>
      </c>
    </row>
    <row r="83" spans="6:12" x14ac:dyDescent="0.2">
      <c r="F83" s="17">
        <f t="shared" si="3"/>
        <v>0.18000000000000002</v>
      </c>
      <c r="G83" s="8">
        <v>4.4589408460578497</v>
      </c>
      <c r="H83" s="8">
        <v>1.826601077228414</v>
      </c>
    </row>
    <row r="84" spans="6:12" x14ac:dyDescent="0.2">
      <c r="F84" s="17">
        <f t="shared" si="3"/>
        <v>0.18500000000000003</v>
      </c>
      <c r="G84" s="8">
        <v>4.5361209839287397</v>
      </c>
      <c r="H84" s="8">
        <v>1.903781215099297</v>
      </c>
    </row>
    <row r="85" spans="6:12" x14ac:dyDescent="0.2">
      <c r="F85" s="17">
        <f t="shared" si="3"/>
        <v>0.19000000000000003</v>
      </c>
      <c r="G85" s="8">
        <v>4.6135412523399708</v>
      </c>
      <c r="H85" s="8">
        <v>1.9812014835105352</v>
      </c>
    </row>
    <row r="86" spans="6:12" ht="15" x14ac:dyDescent="0.25">
      <c r="F86" s="17">
        <f t="shared" si="3"/>
        <v>0.19500000000000003</v>
      </c>
      <c r="G86" s="8">
        <v>4.6911829100924436</v>
      </c>
      <c r="H86" s="8">
        <v>2.0588431412630044</v>
      </c>
      <c r="L86"/>
    </row>
    <row r="87" spans="6:12" x14ac:dyDescent="0.2">
      <c r="F87" s="17">
        <f t="shared" si="3"/>
        <v>0.20000000000000004</v>
      </c>
      <c r="G87" s="8">
        <v>4.7690289804078887</v>
      </c>
      <c r="H87" s="8">
        <v>2.1366892115784495</v>
      </c>
    </row>
    <row r="88" spans="6:12" x14ac:dyDescent="0.2">
      <c r="F88" s="17">
        <f t="shared" si="3"/>
        <v>0.20500000000000004</v>
      </c>
      <c r="G88" s="8">
        <v>4.8470640473644124</v>
      </c>
      <c r="H88" s="8">
        <v>2.2147242785349661</v>
      </c>
    </row>
    <row r="89" spans="6:12" x14ac:dyDescent="0.2">
      <c r="F89" s="17">
        <f t="shared" si="3"/>
        <v>0.21000000000000005</v>
      </c>
      <c r="G89" s="8">
        <v>4.925274079599248</v>
      </c>
      <c r="H89" s="8">
        <v>2.2929343107698159</v>
      </c>
    </row>
    <row r="90" spans="6:12" x14ac:dyDescent="0.2">
      <c r="F90" s="17">
        <f t="shared" si="3"/>
        <v>0.21500000000000005</v>
      </c>
      <c r="G90" s="8">
        <v>5.0036462771561077</v>
      </c>
      <c r="H90" s="8">
        <v>2.3713065083266649</v>
      </c>
    </row>
    <row r="91" spans="6:12" x14ac:dyDescent="0.2">
      <c r="F91" s="17">
        <f t="shared" si="3"/>
        <v>0.22000000000000006</v>
      </c>
      <c r="G91" s="8">
        <v>5.0821689380431394</v>
      </c>
      <c r="H91" s="8">
        <v>2.4498291692137038</v>
      </c>
    </row>
    <row r="92" spans="6:12" x14ac:dyDescent="0.2">
      <c r="F92" s="17">
        <f t="shared" si="3"/>
        <v>0.22500000000000006</v>
      </c>
      <c r="G92" s="8">
        <v>5.1608313416322673</v>
      </c>
      <c r="H92" s="8">
        <v>2.5284915728028281</v>
      </c>
    </row>
    <row r="93" spans="6:12" x14ac:dyDescent="0.2">
      <c r="F93" s="17">
        <f t="shared" si="3"/>
        <v>0.23000000000000007</v>
      </c>
      <c r="G93" s="8">
        <v>5.2396236464926531</v>
      </c>
      <c r="H93" s="8">
        <v>2.6072838776632139</v>
      </c>
    </row>
    <row r="94" spans="6:12" x14ac:dyDescent="0.2">
      <c r="F94" s="17">
        <f t="shared" si="3"/>
        <v>0.23500000000000007</v>
      </c>
      <c r="G94" s="8">
        <v>5.3185368006333889</v>
      </c>
      <c r="H94" s="8">
        <v>2.6861970318039567</v>
      </c>
    </row>
    <row r="95" spans="6:12" x14ac:dyDescent="0.2">
      <c r="F95" s="17">
        <f t="shared" si="3"/>
        <v>0.24000000000000007</v>
      </c>
      <c r="G95" s="8">
        <v>5.3975624624455563</v>
      </c>
      <c r="H95" s="8">
        <v>2.76522269361611</v>
      </c>
    </row>
    <row r="98" spans="6:12" x14ac:dyDescent="0.2">
      <c r="F98" s="5" t="s">
        <v>10</v>
      </c>
      <c r="G98" s="5" t="s">
        <v>30</v>
      </c>
      <c r="H98" s="5" t="s">
        <v>31</v>
      </c>
    </row>
    <row r="99" spans="6:12" x14ac:dyDescent="0.2">
      <c r="G99" s="16">
        <f>$D$24</f>
        <v>4.7690289804078887</v>
      </c>
      <c r="H99" s="16">
        <f>$D$26</f>
        <v>2.1366892115784495</v>
      </c>
    </row>
    <row r="100" spans="6:12" x14ac:dyDescent="0.2">
      <c r="F100" s="8">
        <v>0.1</v>
      </c>
      <c r="G100" s="8">
        <f t="dataTable" ref="G100:H118" dt2D="0" dtr="0" r1="D12" ca="1"/>
        <v>2.7848217182893293</v>
      </c>
      <c r="H100" s="8">
        <v>0.65712969871853133</v>
      </c>
    </row>
    <row r="101" spans="6:12" x14ac:dyDescent="0.2">
      <c r="F101" s="19">
        <f>F100+0.05</f>
        <v>0.15000000000000002</v>
      </c>
      <c r="G101" s="8">
        <v>3.1182071452940576</v>
      </c>
      <c r="H101" s="8">
        <v>0.92689965796826002</v>
      </c>
    </row>
    <row r="102" spans="6:12" x14ac:dyDescent="0.2">
      <c r="F102" s="19">
        <f t="shared" ref="F102:F118" si="4">F101+0.05</f>
        <v>0.2</v>
      </c>
      <c r="G102" s="8">
        <v>3.4120552437319773</v>
      </c>
      <c r="H102" s="8">
        <v>1.1572855900119983</v>
      </c>
    </row>
    <row r="103" spans="6:12" x14ac:dyDescent="0.2">
      <c r="F103" s="19">
        <f t="shared" si="4"/>
        <v>0.25</v>
      </c>
      <c r="G103" s="8">
        <v>3.6782036665563709</v>
      </c>
      <c r="H103" s="8">
        <v>1.3601248534737316</v>
      </c>
    </row>
    <row r="104" spans="6:12" x14ac:dyDescent="0.2">
      <c r="F104" s="19">
        <f t="shared" si="4"/>
        <v>0.3</v>
      </c>
      <c r="G104" s="8">
        <v>3.9236111413562398</v>
      </c>
      <c r="H104" s="8">
        <v>1.5423758821441318</v>
      </c>
    </row>
    <row r="105" spans="6:12" x14ac:dyDescent="0.2">
      <c r="F105" s="19">
        <f t="shared" si="4"/>
        <v>0.35</v>
      </c>
      <c r="G105" s="8">
        <v>4.1527401594853401</v>
      </c>
      <c r="H105" s="8">
        <v>1.7085008741088004</v>
      </c>
    </row>
    <row r="106" spans="6:12" x14ac:dyDescent="0.2">
      <c r="F106" s="19">
        <f t="shared" si="4"/>
        <v>0.39999999999999997</v>
      </c>
      <c r="G106" s="8">
        <v>4.368646367006157</v>
      </c>
      <c r="H106" s="8">
        <v>1.8615551826912196</v>
      </c>
    </row>
    <row r="107" spans="6:12" x14ac:dyDescent="0.2">
      <c r="F107" s="19">
        <f t="shared" si="4"/>
        <v>0.44999999999999996</v>
      </c>
      <c r="G107" s="8">
        <v>4.5735281726779462</v>
      </c>
      <c r="H107" s="8">
        <v>2.0037369244398597</v>
      </c>
    </row>
    <row r="108" spans="6:12" x14ac:dyDescent="0.2">
      <c r="F108" s="19">
        <f t="shared" si="4"/>
        <v>0.49999999999999994</v>
      </c>
      <c r="G108" s="8">
        <v>4.7690289804078887</v>
      </c>
      <c r="H108" s="8">
        <v>2.1366892115784495</v>
      </c>
    </row>
    <row r="109" spans="6:12" ht="15" x14ac:dyDescent="0.25">
      <c r="F109" s="19">
        <f t="shared" si="4"/>
        <v>0.54999999999999993</v>
      </c>
      <c r="G109" s="8">
        <v>4.9564152595617159</v>
      </c>
      <c r="H109" s="8">
        <v>2.2616782223156342</v>
      </c>
      <c r="L109"/>
    </row>
    <row r="110" spans="6:12" x14ac:dyDescent="0.2">
      <c r="F110" s="19">
        <f t="shared" si="4"/>
        <v>0.6</v>
      </c>
      <c r="G110" s="8">
        <v>5.1366874322153038</v>
      </c>
      <c r="H110" s="8">
        <v>2.3797040880956501</v>
      </c>
    </row>
    <row r="111" spans="6:12" x14ac:dyDescent="0.2">
      <c r="F111" s="19">
        <f t="shared" si="4"/>
        <v>0.65</v>
      </c>
      <c r="G111" s="8">
        <v>5.3106521096218202</v>
      </c>
      <c r="H111" s="8">
        <v>2.491573130064527</v>
      </c>
    </row>
    <row r="112" spans="6:12" x14ac:dyDescent="0.2">
      <c r="F112" s="19">
        <f t="shared" si="4"/>
        <v>0.70000000000000007</v>
      </c>
      <c r="G112" s="8">
        <v>5.4789709407093738</v>
      </c>
      <c r="H112" s="8">
        <v>2.5979467075668161</v>
      </c>
    </row>
    <row r="113" spans="6:8" x14ac:dyDescent="0.2">
      <c r="F113" s="19">
        <f t="shared" si="4"/>
        <v>0.75000000000000011</v>
      </c>
      <c r="G113" s="8">
        <v>5.6421946986175087</v>
      </c>
      <c r="H113" s="8">
        <v>2.6993753046811761</v>
      </c>
    </row>
    <row r="114" spans="6:8" x14ac:dyDescent="0.2">
      <c r="F114" s="19">
        <f t="shared" si="4"/>
        <v>0.80000000000000016</v>
      </c>
      <c r="G114" s="8">
        <v>5.8007877112410426</v>
      </c>
      <c r="H114" s="8">
        <v>2.7963229607632734</v>
      </c>
    </row>
    <row r="115" spans="6:8" x14ac:dyDescent="0.2">
      <c r="F115" s="19">
        <f t="shared" si="4"/>
        <v>0.8500000000000002</v>
      </c>
      <c r="G115" s="8">
        <v>5.95514577957033</v>
      </c>
      <c r="H115" s="8">
        <v>2.8891851887851416</v>
      </c>
    </row>
    <row r="116" spans="6:8" x14ac:dyDescent="0.2">
      <c r="F116" s="19">
        <f t="shared" si="4"/>
        <v>0.90000000000000024</v>
      </c>
      <c r="G116" s="8">
        <v>6.1056095862460182</v>
      </c>
      <c r="H116" s="8">
        <v>2.9783023838889306</v>
      </c>
    </row>
    <row r="117" spans="6:8" x14ac:dyDescent="0.2">
      <c r="F117" s="19">
        <f t="shared" si="4"/>
        <v>0.95000000000000029</v>
      </c>
      <c r="G117" s="8">
        <v>6.2524749079179287</v>
      </c>
      <c r="H117" s="8">
        <v>3.0639700357450401</v>
      </c>
    </row>
    <row r="118" spans="6:8" x14ac:dyDescent="0.2">
      <c r="F118" s="19">
        <f t="shared" si="4"/>
        <v>1.0000000000000002</v>
      </c>
      <c r="G118" s="8">
        <v>6.3960005157030366</v>
      </c>
      <c r="H118" s="8">
        <v>3.1464466290090058</v>
      </c>
    </row>
    <row r="121" spans="6:8" x14ac:dyDescent="0.2">
      <c r="F121" s="5" t="s">
        <v>9</v>
      </c>
      <c r="G121" s="5" t="s">
        <v>30</v>
      </c>
      <c r="H121" s="5" t="s">
        <v>31</v>
      </c>
    </row>
    <row r="122" spans="6:8" x14ac:dyDescent="0.2">
      <c r="G122" s="16">
        <f>$D$24</f>
        <v>4.7690289804078887</v>
      </c>
      <c r="H122" s="16">
        <f>$D$26</f>
        <v>2.1366892115784495</v>
      </c>
    </row>
    <row r="123" spans="6:8" x14ac:dyDescent="0.2">
      <c r="F123" s="17">
        <v>0.01</v>
      </c>
      <c r="G123" s="8">
        <f t="dataTable" ref="G123:H141" dt2D="0" dtr="0" r1="D13" ca="1"/>
        <v>4.8177558908482609</v>
      </c>
      <c r="H123" s="8">
        <v>2.1108368078615669</v>
      </c>
    </row>
    <row r="124" spans="6:8" x14ac:dyDescent="0.2">
      <c r="F124" s="17">
        <f>F123+0.02%</f>
        <v>1.0200000000000001E-2</v>
      </c>
      <c r="G124" s="8">
        <v>4.8138465439233755</v>
      </c>
      <c r="H124" s="8">
        <v>2.1128972373180446</v>
      </c>
    </row>
    <row r="125" spans="6:8" x14ac:dyDescent="0.2">
      <c r="F125" s="17">
        <f t="shared" ref="F125:F141" si="5">F124+0.02%</f>
        <v>1.0400000000000001E-2</v>
      </c>
      <c r="G125" s="8">
        <v>4.809939143497111</v>
      </c>
      <c r="H125" s="8">
        <v>2.11495901632534</v>
      </c>
    </row>
    <row r="126" spans="6:8" x14ac:dyDescent="0.2">
      <c r="F126" s="17">
        <f t="shared" si="5"/>
        <v>1.0600000000000002E-2</v>
      </c>
      <c r="G126" s="8">
        <v>4.806033689656779</v>
      </c>
      <c r="H126" s="8">
        <v>2.1170221450304894</v>
      </c>
    </row>
    <row r="127" spans="6:8" x14ac:dyDescent="0.2">
      <c r="F127" s="17">
        <f t="shared" si="5"/>
        <v>1.0800000000000002E-2</v>
      </c>
      <c r="G127" s="8">
        <v>4.8021301824890159</v>
      </c>
      <c r="H127" s="8">
        <v>2.1190866235797898</v>
      </c>
    </row>
    <row r="128" spans="6:8" x14ac:dyDescent="0.2">
      <c r="F128" s="17">
        <f t="shared" si="5"/>
        <v>1.1000000000000003E-2</v>
      </c>
      <c r="G128" s="8">
        <v>4.7982286220796908</v>
      </c>
      <c r="H128" s="8">
        <v>2.1211524521188032</v>
      </c>
    </row>
    <row r="129" spans="6:12" x14ac:dyDescent="0.2">
      <c r="F129" s="17">
        <f t="shared" si="5"/>
        <v>1.1200000000000003E-2</v>
      </c>
      <c r="G129" s="8">
        <v>4.7943290085139623</v>
      </c>
      <c r="H129" s="8">
        <v>2.123219630792331</v>
      </c>
    </row>
    <row r="130" spans="6:12" x14ac:dyDescent="0.2">
      <c r="F130" s="17">
        <f t="shared" si="5"/>
        <v>1.1400000000000004E-2</v>
      </c>
      <c r="G130" s="8">
        <v>4.7904313418762001</v>
      </c>
      <c r="H130" s="8">
        <v>2.12528815974445</v>
      </c>
    </row>
    <row r="131" spans="6:12" x14ac:dyDescent="0.2">
      <c r="F131" s="17">
        <f t="shared" si="5"/>
        <v>1.1600000000000004E-2</v>
      </c>
      <c r="G131" s="8">
        <v>4.786535622250085</v>
      </c>
      <c r="H131" s="8">
        <v>2.1273580391184872</v>
      </c>
    </row>
    <row r="132" spans="6:12" ht="15" x14ac:dyDescent="0.25">
      <c r="F132" s="17">
        <f t="shared" si="5"/>
        <v>1.1800000000000005E-2</v>
      </c>
      <c r="G132" s="8">
        <v>4.7826418497185443</v>
      </c>
      <c r="H132" s="8">
        <v>2.1294292690570202</v>
      </c>
      <c r="L132"/>
    </row>
    <row r="133" spans="6:12" x14ac:dyDescent="0.2">
      <c r="F133" s="17">
        <f t="shared" si="5"/>
        <v>1.2000000000000005E-2</v>
      </c>
      <c r="G133" s="8">
        <v>4.7787500243637808</v>
      </c>
      <c r="H133" s="8">
        <v>2.1315018497018983</v>
      </c>
    </row>
    <row r="134" spans="6:12" x14ac:dyDescent="0.2">
      <c r="F134" s="17">
        <f t="shared" si="5"/>
        <v>1.2200000000000006E-2</v>
      </c>
      <c r="G134" s="8">
        <v>4.7748601462672227</v>
      </c>
      <c r="H134" s="8">
        <v>2.1335757811942209</v>
      </c>
    </row>
    <row r="135" spans="6:12" x14ac:dyDescent="0.2">
      <c r="F135" s="17">
        <f t="shared" si="5"/>
        <v>1.2400000000000007E-2</v>
      </c>
      <c r="G135" s="8">
        <v>4.7709722155095804</v>
      </c>
      <c r="H135" s="8">
        <v>2.1356510636743202</v>
      </c>
    </row>
    <row r="136" spans="6:12" x14ac:dyDescent="0.2">
      <c r="F136" s="17">
        <f t="shared" si="5"/>
        <v>1.2600000000000007E-2</v>
      </c>
      <c r="G136" s="8">
        <v>4.7670862321708611</v>
      </c>
      <c r="H136" s="8">
        <v>2.1377276972818215</v>
      </c>
    </row>
    <row r="137" spans="6:12" x14ac:dyDescent="0.2">
      <c r="F137" s="17">
        <f t="shared" si="5"/>
        <v>1.2800000000000008E-2</v>
      </c>
      <c r="G137" s="8">
        <v>4.7632021963302691</v>
      </c>
      <c r="H137" s="8">
        <v>2.1398056821555791</v>
      </c>
    </row>
    <row r="138" spans="6:12" x14ac:dyDescent="0.2">
      <c r="F138" s="17">
        <f t="shared" si="5"/>
        <v>1.3000000000000008E-2</v>
      </c>
      <c r="G138" s="8">
        <v>4.7593201080663334</v>
      </c>
      <c r="H138" s="8">
        <v>2.1418850184337153</v>
      </c>
    </row>
    <row r="139" spans="6:12" x14ac:dyDescent="0.2">
      <c r="F139" s="17">
        <f t="shared" si="5"/>
        <v>1.3200000000000009E-2</v>
      </c>
      <c r="G139" s="8">
        <v>4.7554399674567804</v>
      </c>
      <c r="H139" s="8">
        <v>2.1439657062535886</v>
      </c>
    </row>
    <row r="140" spans="6:12" x14ac:dyDescent="0.2">
      <c r="F140" s="17">
        <f t="shared" si="5"/>
        <v>1.3400000000000009E-2</v>
      </c>
      <c r="G140" s="8">
        <v>4.7515617745786329</v>
      </c>
      <c r="H140" s="8">
        <v>2.1460477457518401</v>
      </c>
    </row>
    <row r="141" spans="6:12" x14ac:dyDescent="0.2">
      <c r="F141" s="17">
        <f t="shared" si="5"/>
        <v>1.360000000000001E-2</v>
      </c>
      <c r="G141" s="8">
        <v>4.7476855295081748</v>
      </c>
      <c r="H141" s="8">
        <v>2.1481311370643326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4D43A3-603A-4881-B5D3-517AFB89F9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0593FD-9A01-448A-BCB1-D448A7603A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E8DF49-5BDE-447B-ACFD-9BCE38CC9174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210a6c26-33a8-4c30-9028-1a854218d472"/>
    <ds:schemaRef ds:uri="http://schemas.microsoft.com/office/infopath/2007/PartnerControls"/>
    <ds:schemaRef ds:uri="7b38f2a3-aa4f-459a-96a7-609069baf883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2020-06-12T07:09:37Z</dcterms:created>
  <dcterms:modified xsi:type="dcterms:W3CDTF">2020-06-12T14:31:16Z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