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. Personal\"/>
    </mc:Choice>
  </mc:AlternateContent>
  <bookViews>
    <workbookView xWindow="0" yWindow="0" windowWidth="23040" windowHeight="8610"/>
  </bookViews>
  <sheets>
    <sheet name="Consolidation" sheetId="1" r:id="rId1"/>
    <sheet name="N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2" l="1"/>
  <c r="M43" i="1" s="1"/>
  <c r="D12" i="2"/>
  <c r="J12" i="1"/>
  <c r="J16" i="1" s="1"/>
  <c r="J19" i="1" s="1"/>
  <c r="J21" i="1" s="1"/>
  <c r="J24" i="1" s="1"/>
  <c r="J32" i="1"/>
  <c r="J52" i="1"/>
  <c r="L43" i="1" l="1"/>
  <c r="L30" i="1" s="1"/>
  <c r="E45" i="1"/>
  <c r="F45" i="1"/>
  <c r="F47" i="1" s="1"/>
  <c r="G45" i="1"/>
  <c r="G47" i="1" s="1"/>
  <c r="I45" i="1"/>
  <c r="I47" i="1" s="1"/>
  <c r="J45" i="1"/>
  <c r="J47" i="1" s="1"/>
  <c r="K45" i="1"/>
  <c r="D45" i="1"/>
  <c r="D47" i="1" s="1"/>
  <c r="E47" i="1"/>
  <c r="K47" i="1"/>
  <c r="K10" i="1"/>
  <c r="K11" i="1" s="1"/>
  <c r="J56" i="1"/>
  <c r="J57" i="1" s="1"/>
  <c r="J58" i="1" s="1"/>
  <c r="I56" i="1"/>
  <c r="I57" i="1" s="1"/>
  <c r="I36" i="1"/>
  <c r="I38" i="1" s="1"/>
  <c r="N55" i="1"/>
  <c r="N54" i="1"/>
  <c r="N51" i="1"/>
  <c r="N52" i="1" s="1"/>
  <c r="N37" i="1"/>
  <c r="N35" i="1"/>
  <c r="N34" i="1"/>
  <c r="N31" i="1"/>
  <c r="N29" i="1"/>
  <c r="F32" i="1"/>
  <c r="G32" i="1"/>
  <c r="I32" i="1"/>
  <c r="K32" i="1"/>
  <c r="M32" i="1"/>
  <c r="F38" i="1"/>
  <c r="G38" i="1"/>
  <c r="K38" i="1"/>
  <c r="L38" i="1"/>
  <c r="M38" i="1"/>
  <c r="F52" i="1"/>
  <c r="G52" i="1"/>
  <c r="I52" i="1"/>
  <c r="K52" i="1"/>
  <c r="L52" i="1"/>
  <c r="M52" i="1"/>
  <c r="M58" i="1" s="1"/>
  <c r="F57" i="1"/>
  <c r="G57" i="1"/>
  <c r="K57" i="1"/>
  <c r="L57" i="1"/>
  <c r="M57" i="1"/>
  <c r="E57" i="1"/>
  <c r="E52" i="1"/>
  <c r="E38" i="1"/>
  <c r="E32" i="1"/>
  <c r="D57" i="1"/>
  <c r="D52" i="1"/>
  <c r="D38" i="1"/>
  <c r="D32" i="1"/>
  <c r="N20" i="1"/>
  <c r="N18" i="1"/>
  <c r="N15" i="1"/>
  <c r="N14" i="1"/>
  <c r="N10" i="1"/>
  <c r="F12" i="1"/>
  <c r="F16" i="1" s="1"/>
  <c r="F19" i="1" s="1"/>
  <c r="F21" i="1" s="1"/>
  <c r="G12" i="1"/>
  <c r="G16" i="1" s="1"/>
  <c r="G19" i="1" s="1"/>
  <c r="G21" i="1" s="1"/>
  <c r="I12" i="1"/>
  <c r="I16" i="1" s="1"/>
  <c r="I19" i="1" s="1"/>
  <c r="I21" i="1" s="1"/>
  <c r="L12" i="1"/>
  <c r="L16" i="1" s="1"/>
  <c r="L19" i="1" s="1"/>
  <c r="L21" i="1" s="1"/>
  <c r="M12" i="1"/>
  <c r="M16" i="1" s="1"/>
  <c r="M19" i="1" s="1"/>
  <c r="M21" i="1" s="1"/>
  <c r="E12" i="1"/>
  <c r="E16" i="1" s="1"/>
  <c r="E19" i="1" s="1"/>
  <c r="E21" i="1" s="1"/>
  <c r="D12" i="1"/>
  <c r="D16" i="1" s="1"/>
  <c r="D19" i="1" s="1"/>
  <c r="D21" i="1" s="1"/>
  <c r="J59" i="1" l="1"/>
  <c r="N43" i="1"/>
  <c r="L45" i="1"/>
  <c r="L47" i="1" s="1"/>
  <c r="G58" i="1"/>
  <c r="G59" i="1" s="1"/>
  <c r="K58" i="1"/>
  <c r="M39" i="1"/>
  <c r="N11" i="1"/>
  <c r="N12" i="1" s="1"/>
  <c r="N16" i="1" s="1"/>
  <c r="N19" i="1" s="1"/>
  <c r="N21" i="1" s="1"/>
  <c r="K12" i="1"/>
  <c r="K16" i="1" s="1"/>
  <c r="K19" i="1" s="1"/>
  <c r="K21" i="1" s="1"/>
  <c r="L32" i="1"/>
  <c r="N30" i="1"/>
  <c r="N32" i="1" s="1"/>
  <c r="N56" i="1"/>
  <c r="N57" i="1" s="1"/>
  <c r="N58" i="1" s="1"/>
  <c r="J36" i="1"/>
  <c r="J38" i="1" s="1"/>
  <c r="J39" i="1" s="1"/>
  <c r="J60" i="1" s="1"/>
  <c r="L58" i="1"/>
  <c r="L39" i="1"/>
  <c r="L59" i="1"/>
  <c r="K59" i="1"/>
  <c r="F39" i="1"/>
  <c r="D39" i="1"/>
  <c r="K39" i="1"/>
  <c r="I58" i="1"/>
  <c r="I59" i="1" s="1"/>
  <c r="I39" i="1"/>
  <c r="G39" i="1"/>
  <c r="E39" i="1"/>
  <c r="F58" i="1"/>
  <c r="F59" i="1" s="1"/>
  <c r="E58" i="1"/>
  <c r="E59" i="1" s="1"/>
  <c r="D58" i="1"/>
  <c r="D59" i="1" s="1"/>
  <c r="M24" i="1"/>
  <c r="L24" i="1"/>
  <c r="G23" i="1"/>
  <c r="G24" i="1" s="1"/>
  <c r="D14" i="2" s="1"/>
  <c r="D15" i="2" s="1"/>
  <c r="M46" i="1" s="1"/>
  <c r="F23" i="1"/>
  <c r="F24" i="1" s="1"/>
  <c r="K24" i="1"/>
  <c r="I24" i="1"/>
  <c r="E23" i="1"/>
  <c r="D23" i="1"/>
  <c r="D24" i="1" s="1"/>
  <c r="G60" i="1" l="1"/>
  <c r="K60" i="1"/>
  <c r="N36" i="1"/>
  <c r="N38" i="1" s="1"/>
  <c r="N39" i="1" s="1"/>
  <c r="D60" i="1"/>
  <c r="N46" i="1"/>
  <c r="M44" i="1"/>
  <c r="E60" i="1"/>
  <c r="L60" i="1"/>
  <c r="F60" i="1"/>
  <c r="I60" i="1"/>
  <c r="E24" i="1"/>
  <c r="N23" i="1"/>
  <c r="N24" i="1" s="1"/>
  <c r="M45" i="1" l="1"/>
  <c r="M47" i="1" s="1"/>
  <c r="M59" i="1" s="1"/>
  <c r="M60" i="1" s="1"/>
  <c r="N44" i="1"/>
  <c r="N45" i="1" s="1"/>
  <c r="N47" i="1" s="1"/>
  <c r="N59" i="1" s="1"/>
  <c r="N60" i="1" s="1"/>
</calcChain>
</file>

<file path=xl/sharedStrings.xml><?xml version="1.0" encoding="utf-8"?>
<sst xmlns="http://schemas.openxmlformats.org/spreadsheetml/2006/main" count="71" uniqueCount="65">
  <si>
    <t>Consolidated Financial Statements</t>
  </si>
  <si>
    <t>Magnimetrics</t>
  </si>
  <si>
    <t>in EUR'000</t>
  </si>
  <si>
    <t>Line Item</t>
  </si>
  <si>
    <t>FunMetrics</t>
  </si>
  <si>
    <t>MetricMaker</t>
  </si>
  <si>
    <t>Data Science 345</t>
  </si>
  <si>
    <t>Consolidated</t>
  </si>
  <si>
    <t>Adjustments</t>
  </si>
  <si>
    <t>Investment Elimination</t>
  </si>
  <si>
    <t>Non-Controlling Interest</t>
  </si>
  <si>
    <t>Sales</t>
  </si>
  <si>
    <t>Cost of Sales</t>
  </si>
  <si>
    <t>Gross profit</t>
  </si>
  <si>
    <t>Administrative expenses</t>
  </si>
  <si>
    <t>EBITDA</t>
  </si>
  <si>
    <t>Depreciation and amortization</t>
  </si>
  <si>
    <t>EBIT</t>
  </si>
  <si>
    <t>Profit / (loss) before income tax</t>
  </si>
  <si>
    <t>Income tax (expense)</t>
  </si>
  <si>
    <t>Profit / (loss) for the period</t>
  </si>
  <si>
    <t>Other income</t>
  </si>
  <si>
    <t>Finance costs</t>
  </si>
  <si>
    <t>Income Statement</t>
  </si>
  <si>
    <t>Balance Sheet</t>
  </si>
  <si>
    <t>ASSETS</t>
  </si>
  <si>
    <t>Non-current assets</t>
  </si>
  <si>
    <t>Property, plant and equipment</t>
  </si>
  <si>
    <t>Intangible assets</t>
  </si>
  <si>
    <t>Current assets</t>
  </si>
  <si>
    <t>Intercompany receivables</t>
  </si>
  <si>
    <t>Cash and cash equivalents</t>
  </si>
  <si>
    <t>Total assets</t>
  </si>
  <si>
    <t>EQUITY</t>
  </si>
  <si>
    <t>Shareholder's equity</t>
  </si>
  <si>
    <t>Share capital</t>
  </si>
  <si>
    <t>Retained earnings</t>
  </si>
  <si>
    <t>Total equity</t>
  </si>
  <si>
    <t>LIABILITIES</t>
  </si>
  <si>
    <t>Non – current liabilities</t>
  </si>
  <si>
    <t>Bank debt</t>
  </si>
  <si>
    <t>Current Liabilities</t>
  </si>
  <si>
    <t>Intercompany payables</t>
  </si>
  <si>
    <t>Total liabilities</t>
  </si>
  <si>
    <t>Total liabilities and shareholders’ equity</t>
  </si>
  <si>
    <t>Check</t>
  </si>
  <si>
    <t>Inventory</t>
  </si>
  <si>
    <t>Trade and other receivables</t>
  </si>
  <si>
    <t>Trade and other payables</t>
  </si>
  <si>
    <t>Parent entity</t>
  </si>
  <si>
    <t>I/C Transactions w/ MetricMaker</t>
  </si>
  <si>
    <t>I/C Balance w/ MetricMaker</t>
  </si>
  <si>
    <t>I/C Balance w/ FunMetrics</t>
  </si>
  <si>
    <t>Investments</t>
  </si>
  <si>
    <t>Total shareholders' equity</t>
  </si>
  <si>
    <t>Non-controlling Interest</t>
  </si>
  <si>
    <t>Financial Year 2020</t>
  </si>
  <si>
    <t>NCI at acquisition date</t>
  </si>
  <si>
    <t>NCI share of post-acquisition earnings</t>
  </si>
  <si>
    <t>NCI Balance 31.12.2019</t>
  </si>
  <si>
    <t>NCI share of 2019 earnings</t>
  </si>
  <si>
    <t>NCI Balance 31.12.2020</t>
  </si>
  <si>
    <t>NCI Share Capital</t>
  </si>
  <si>
    <t>Subsidiary
(100%)</t>
  </si>
  <si>
    <t>Subsidiary
(80%)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</si>
</sst>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\ [$JPY]"/>
    <numFmt numFmtId="165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</font>
    <font>
      <sz val="10"/>
      <color theme="1"/>
      <name val="Calibri"/>
      <family val="2"/>
      <charset val="204"/>
    </font>
    <font>
      <i/>
      <sz val="10"/>
      <color rgb="FFFF0000"/>
      <name val="Calibri"/>
      <family val="2"/>
      <charset val="204"/>
    </font>
    <font>
      <i/>
      <sz val="8"/>
      <color theme="1" tint="0.499984740745262"/>
      <name val="Arial"/>
      <family val="2"/>
    </font>
    <font>
      <sz val="8"/>
      <color rgb="FFFF0000"/>
      <name val="Arial"/>
      <family val="2"/>
    </font>
    <font>
      <b/>
      <sz val="10"/>
      <name val="Calibri"/>
      <family val="2"/>
    </font>
    <font>
      <b/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2" borderId="0" xfId="0" applyFont="1" applyFill="1"/>
    <xf numFmtId="0" fontId="9" fillId="3" borderId="0" xfId="0" applyFont="1" applyFill="1"/>
    <xf numFmtId="164" fontId="10" fillId="0" borderId="0" xfId="2" applyFont="1" applyFill="1" applyBorder="1"/>
    <xf numFmtId="164" fontId="11" fillId="0" borderId="0" xfId="2" applyFont="1" applyFill="1" applyBorder="1"/>
    <xf numFmtId="0" fontId="2" fillId="0" borderId="0" xfId="0" applyFont="1" applyFill="1"/>
    <xf numFmtId="164" fontId="11" fillId="0" borderId="0" xfId="2" applyFont="1" applyFill="1"/>
    <xf numFmtId="164" fontId="10" fillId="0" borderId="0" xfId="2" applyFont="1" applyFill="1"/>
    <xf numFmtId="164" fontId="13" fillId="0" borderId="0" xfId="2" applyFont="1" applyFill="1" applyBorder="1"/>
    <xf numFmtId="164" fontId="14" fillId="0" borderId="0" xfId="2" applyFont="1" applyFill="1"/>
    <xf numFmtId="0" fontId="15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 wrapText="1"/>
    </xf>
    <xf numFmtId="165" fontId="2" fillId="0" borderId="0" xfId="1" applyNumberFormat="1" applyFont="1"/>
    <xf numFmtId="165" fontId="4" fillId="0" borderId="2" xfId="1" applyNumberFormat="1" applyFont="1" applyBorder="1"/>
    <xf numFmtId="165" fontId="4" fillId="0" borderId="3" xfId="1" applyNumberFormat="1" applyFont="1" applyBorder="1"/>
    <xf numFmtId="165" fontId="4" fillId="0" borderId="1" xfId="1" applyNumberFormat="1" applyFont="1" applyBorder="1"/>
    <xf numFmtId="164" fontId="10" fillId="0" borderId="0" xfId="2" applyFont="1" applyFill="1" applyBorder="1" applyAlignment="1">
      <alignment horizontal="left" wrapText="1"/>
    </xf>
    <xf numFmtId="164" fontId="11" fillId="0" borderId="2" xfId="2" applyFont="1" applyFill="1" applyBorder="1" applyAlignment="1">
      <alignment horizontal="left" wrapText="1"/>
    </xf>
    <xf numFmtId="164" fontId="11" fillId="0" borderId="0" xfId="2" applyFont="1" applyFill="1" applyBorder="1" applyAlignment="1">
      <alignment horizontal="left" wrapText="1"/>
    </xf>
    <xf numFmtId="164" fontId="10" fillId="0" borderId="0" xfId="2" applyFont="1" applyFill="1" applyBorder="1" applyAlignment="1">
      <alignment horizontal="left"/>
    </xf>
    <xf numFmtId="164" fontId="11" fillId="0" borderId="3" xfId="2" applyFont="1" applyFill="1" applyBorder="1" applyAlignment="1">
      <alignment horizontal="left" wrapText="1"/>
    </xf>
    <xf numFmtId="164" fontId="12" fillId="0" borderId="0" xfId="2" applyFont="1" applyFill="1" applyBorder="1" applyAlignment="1">
      <alignment horizontal="left" wrapText="1"/>
    </xf>
    <xf numFmtId="164" fontId="11" fillId="0" borderId="1" xfId="2" applyFont="1" applyFill="1" applyBorder="1" applyAlignment="1">
      <alignment horizontal="left" wrapText="1"/>
    </xf>
    <xf numFmtId="165" fontId="2" fillId="0" borderId="0" xfId="1" applyNumberFormat="1" applyFont="1" applyAlignment="1">
      <alignment horizontal="right"/>
    </xf>
    <xf numFmtId="165" fontId="4" fillId="0" borderId="2" xfId="1" applyNumberFormat="1" applyFont="1" applyBorder="1" applyAlignment="1">
      <alignment horizontal="right"/>
    </xf>
    <xf numFmtId="165" fontId="4" fillId="0" borderId="3" xfId="1" applyNumberFormat="1" applyFont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0" fontId="4" fillId="0" borderId="2" xfId="0" applyFont="1" applyBorder="1"/>
    <xf numFmtId="165" fontId="16" fillId="0" borderId="0" xfId="1" applyNumberFormat="1" applyFont="1"/>
    <xf numFmtId="164" fontId="17" fillId="0" borderId="0" xfId="2" applyFont="1" applyFill="1" applyBorder="1"/>
    <xf numFmtId="0" fontId="18" fillId="0" borderId="0" xfId="0" applyFont="1" applyAlignment="1">
      <alignment horizontal="right"/>
    </xf>
    <xf numFmtId="9" fontId="6" fillId="0" borderId="0" xfId="0" applyNumberFormat="1" applyFont="1"/>
    <xf numFmtId="9" fontId="18" fillId="0" borderId="2" xfId="0" applyNumberFormat="1" applyFont="1" applyBorder="1"/>
    <xf numFmtId="0" fontId="15" fillId="0" borderId="0" xfId="0" applyFont="1" applyAlignment="1">
      <alignment horizontal="center" wrapText="1"/>
    </xf>
  </cellXfs>
  <cellStyles count="3">
    <cellStyle name="Comma" xfId="1" builtinId="3"/>
    <cellStyle name="Normal" xfId="0" builtinId="0"/>
    <cellStyle name="Normal 3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0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D12" sqref="D12"/>
    </sheetView>
  </sheetViews>
  <sheetFormatPr defaultRowHeight="11.25" x14ac:dyDescent="0.2"/>
  <cols>
    <col min="1" max="1" width="2" style="1" customWidth="1"/>
    <col min="2" max="2" width="40.140625" style="1" bestFit="1" customWidth="1"/>
    <col min="3" max="3" width="1.7109375" style="1" customWidth="1"/>
    <col min="4" max="4" width="11.85546875" style="1" bestFit="1" customWidth="1"/>
    <col min="5" max="6" width="14.85546875" style="1" bestFit="1" customWidth="1"/>
    <col min="7" max="7" width="14" style="1" bestFit="1" customWidth="1"/>
    <col min="8" max="8" width="1.7109375" style="1" customWidth="1"/>
    <col min="9" max="10" width="11.7109375" style="1" customWidth="1"/>
    <col min="11" max="11" width="13.85546875" style="1" customWidth="1"/>
    <col min="12" max="12" width="10" style="1" customWidth="1" collapsed="1"/>
    <col min="13" max="13" width="13.42578125" style="1" customWidth="1"/>
    <col min="14" max="14" width="17.140625" style="1" bestFit="1" customWidth="1"/>
    <col min="15" max="16384" width="9.140625" style="1"/>
  </cols>
  <sheetData>
    <row r="2" spans="1:14" ht="15.75" x14ac:dyDescent="0.25">
      <c r="B2" s="2" t="s">
        <v>0</v>
      </c>
    </row>
    <row r="3" spans="1:14" ht="12" x14ac:dyDescent="0.2">
      <c r="B3" s="4" t="s">
        <v>1</v>
      </c>
    </row>
    <row r="5" spans="1:14" x14ac:dyDescent="0.2">
      <c r="B5" s="5" t="s">
        <v>2</v>
      </c>
      <c r="N5" s="36" t="s">
        <v>56</v>
      </c>
    </row>
    <row r="6" spans="1:14" ht="22.5" x14ac:dyDescent="0.2">
      <c r="D6" s="15" t="s">
        <v>49</v>
      </c>
      <c r="E6" s="39" t="s">
        <v>63</v>
      </c>
      <c r="F6" s="39" t="s">
        <v>63</v>
      </c>
      <c r="G6" s="39" t="s">
        <v>64</v>
      </c>
      <c r="I6" s="3" t="s">
        <v>8</v>
      </c>
      <c r="J6" s="3"/>
    </row>
    <row r="7" spans="1:14" ht="22.5" x14ac:dyDescent="0.2">
      <c r="B7" s="6" t="s">
        <v>3</v>
      </c>
      <c r="D7" s="16" t="s">
        <v>1</v>
      </c>
      <c r="E7" s="16" t="s">
        <v>4</v>
      </c>
      <c r="F7" s="16" t="s">
        <v>5</v>
      </c>
      <c r="G7" s="16" t="s">
        <v>6</v>
      </c>
      <c r="I7" s="17" t="s">
        <v>51</v>
      </c>
      <c r="J7" s="17" t="s">
        <v>52</v>
      </c>
      <c r="K7" s="17" t="s">
        <v>50</v>
      </c>
      <c r="L7" s="17" t="s">
        <v>9</v>
      </c>
      <c r="M7" s="17" t="s">
        <v>10</v>
      </c>
      <c r="N7" s="16" t="s">
        <v>7</v>
      </c>
    </row>
    <row r="9" spans="1:14" x14ac:dyDescent="0.2">
      <c r="A9" s="7">
        <v>1</v>
      </c>
      <c r="B9" s="7" t="s">
        <v>23</v>
      </c>
      <c r="D9" s="7"/>
      <c r="E9" s="7"/>
      <c r="F9" s="7"/>
      <c r="G9" s="7"/>
      <c r="I9" s="7"/>
      <c r="J9" s="7"/>
      <c r="K9" s="7"/>
      <c r="L9" s="7"/>
      <c r="M9" s="7"/>
      <c r="N9" s="7"/>
    </row>
    <row r="10" spans="1:14" ht="12.75" x14ac:dyDescent="0.2">
      <c r="B10" s="22" t="s">
        <v>11</v>
      </c>
      <c r="D10" s="29">
        <v>5585</v>
      </c>
      <c r="E10" s="29">
        <v>1250</v>
      </c>
      <c r="F10" s="29">
        <v>895</v>
      </c>
      <c r="G10" s="29">
        <v>1006</v>
      </c>
      <c r="I10" s="29"/>
      <c r="J10" s="29"/>
      <c r="K10" s="29">
        <f>-F10</f>
        <v>-895</v>
      </c>
      <c r="L10" s="29"/>
      <c r="M10" s="29"/>
      <c r="N10" s="29">
        <f>SUM(D10:M10)</f>
        <v>7841</v>
      </c>
    </row>
    <row r="11" spans="1:14" ht="12.75" x14ac:dyDescent="0.2">
      <c r="B11" s="22" t="s">
        <v>12</v>
      </c>
      <c r="D11" s="29">
        <v>-4678</v>
      </c>
      <c r="E11" s="29">
        <v>0</v>
      </c>
      <c r="F11" s="29">
        <v>-624</v>
      </c>
      <c r="G11" s="29">
        <v>-859</v>
      </c>
      <c r="I11" s="29"/>
      <c r="J11" s="29"/>
      <c r="K11" s="29">
        <f>-K10</f>
        <v>895</v>
      </c>
      <c r="L11" s="29"/>
      <c r="M11" s="29"/>
      <c r="N11" s="29">
        <f>SUM(D11:M11)</f>
        <v>-5266</v>
      </c>
    </row>
    <row r="12" spans="1:14" ht="12.75" x14ac:dyDescent="0.2">
      <c r="B12" s="23" t="s">
        <v>13</v>
      </c>
      <c r="D12" s="30">
        <f>SUM(D10:D11)</f>
        <v>907</v>
      </c>
      <c r="E12" s="30">
        <f>SUM(E10:E11)</f>
        <v>1250</v>
      </c>
      <c r="F12" s="30">
        <f t="shared" ref="F12:N12" si="0">SUM(F10:F11)</f>
        <v>271</v>
      </c>
      <c r="G12" s="30">
        <f t="shared" si="0"/>
        <v>147</v>
      </c>
      <c r="I12" s="30">
        <f t="shared" si="0"/>
        <v>0</v>
      </c>
      <c r="J12" s="30">
        <f t="shared" si="0"/>
        <v>0</v>
      </c>
      <c r="K12" s="30">
        <f t="shared" si="0"/>
        <v>0</v>
      </c>
      <c r="L12" s="30">
        <f t="shared" si="0"/>
        <v>0</v>
      </c>
      <c r="M12" s="30">
        <f t="shared" si="0"/>
        <v>0</v>
      </c>
      <c r="N12" s="30">
        <f t="shared" si="0"/>
        <v>2575</v>
      </c>
    </row>
    <row r="13" spans="1:14" ht="12.75" x14ac:dyDescent="0.2">
      <c r="B13" s="24"/>
      <c r="D13" s="29"/>
      <c r="E13" s="29"/>
      <c r="F13" s="29"/>
      <c r="G13" s="29"/>
      <c r="I13" s="29"/>
      <c r="J13" s="29"/>
      <c r="K13" s="29"/>
      <c r="L13" s="29"/>
      <c r="M13" s="29"/>
      <c r="N13" s="29"/>
    </row>
    <row r="14" spans="1:14" ht="12.75" x14ac:dyDescent="0.2">
      <c r="B14" s="25" t="s">
        <v>14</v>
      </c>
      <c r="D14" s="29">
        <v>-359</v>
      </c>
      <c r="E14" s="29">
        <v>-986</v>
      </c>
      <c r="F14" s="29">
        <v>-193</v>
      </c>
      <c r="G14" s="29">
        <v>-359</v>
      </c>
      <c r="I14" s="29"/>
      <c r="J14" s="29"/>
      <c r="K14" s="29"/>
      <c r="L14" s="29"/>
      <c r="M14" s="29"/>
      <c r="N14" s="29">
        <f>SUM(D14:M14)</f>
        <v>-1897</v>
      </c>
    </row>
    <row r="15" spans="1:14" ht="12.75" x14ac:dyDescent="0.2">
      <c r="B15" s="22" t="s">
        <v>21</v>
      </c>
      <c r="D15" s="29">
        <v>85</v>
      </c>
      <c r="E15" s="29">
        <v>12</v>
      </c>
      <c r="F15" s="29">
        <v>16</v>
      </c>
      <c r="G15" s="29">
        <v>7</v>
      </c>
      <c r="I15" s="29"/>
      <c r="J15" s="29"/>
      <c r="K15" s="29"/>
      <c r="L15" s="29"/>
      <c r="M15" s="29"/>
      <c r="N15" s="29">
        <f>SUM(D15:M15)</f>
        <v>120</v>
      </c>
    </row>
    <row r="16" spans="1:14" ht="13.5" thickBot="1" x14ac:dyDescent="0.25">
      <c r="B16" s="26" t="s">
        <v>15</v>
      </c>
      <c r="D16" s="31">
        <f>SUM(D12:D15)</f>
        <v>633</v>
      </c>
      <c r="E16" s="31">
        <f>SUM(E12:E15)</f>
        <v>276</v>
      </c>
      <c r="F16" s="31">
        <f t="shared" ref="F16:N16" si="1">SUM(F12:F15)</f>
        <v>94</v>
      </c>
      <c r="G16" s="31">
        <f t="shared" si="1"/>
        <v>-205</v>
      </c>
      <c r="I16" s="31">
        <f t="shared" si="1"/>
        <v>0</v>
      </c>
      <c r="J16" s="31">
        <f t="shared" si="1"/>
        <v>0</v>
      </c>
      <c r="K16" s="31">
        <f t="shared" si="1"/>
        <v>0</v>
      </c>
      <c r="L16" s="31">
        <f t="shared" si="1"/>
        <v>0</v>
      </c>
      <c r="M16" s="31">
        <f t="shared" si="1"/>
        <v>0</v>
      </c>
      <c r="N16" s="31">
        <f t="shared" si="1"/>
        <v>798</v>
      </c>
    </row>
    <row r="17" spans="1:14" ht="12.75" x14ac:dyDescent="0.2">
      <c r="B17" s="24"/>
      <c r="D17" s="29"/>
      <c r="E17" s="29"/>
      <c r="F17" s="29"/>
      <c r="G17" s="29"/>
      <c r="I17" s="29"/>
      <c r="J17" s="29"/>
      <c r="K17" s="29"/>
      <c r="L17" s="29"/>
      <c r="M17" s="29"/>
      <c r="N17" s="29"/>
    </row>
    <row r="18" spans="1:14" ht="12.75" x14ac:dyDescent="0.2">
      <c r="B18" s="27" t="s">
        <v>16</v>
      </c>
      <c r="D18" s="29">
        <v>-106</v>
      </c>
      <c r="E18" s="29">
        <v>-6</v>
      </c>
      <c r="F18" s="29">
        <v>-57</v>
      </c>
      <c r="G18" s="29">
        <v>-24</v>
      </c>
      <c r="I18" s="29"/>
      <c r="J18" s="29"/>
      <c r="K18" s="29"/>
      <c r="L18" s="29"/>
      <c r="M18" s="29"/>
      <c r="N18" s="29">
        <f>SUM(D18:M18)</f>
        <v>-193</v>
      </c>
    </row>
    <row r="19" spans="1:14" ht="12.75" x14ac:dyDescent="0.2">
      <c r="B19" s="23" t="s">
        <v>17</v>
      </c>
      <c r="D19" s="30">
        <f>SUM(D16:D18)</f>
        <v>527</v>
      </c>
      <c r="E19" s="30">
        <f>SUM(E16:E18)</f>
        <v>270</v>
      </c>
      <c r="F19" s="30">
        <f t="shared" ref="F19:N19" si="2">SUM(F16:F18)</f>
        <v>37</v>
      </c>
      <c r="G19" s="30">
        <f t="shared" si="2"/>
        <v>-229</v>
      </c>
      <c r="I19" s="30">
        <f t="shared" si="2"/>
        <v>0</v>
      </c>
      <c r="J19" s="30">
        <f t="shared" si="2"/>
        <v>0</v>
      </c>
      <c r="K19" s="30">
        <f t="shared" si="2"/>
        <v>0</v>
      </c>
      <c r="L19" s="30">
        <f t="shared" si="2"/>
        <v>0</v>
      </c>
      <c r="M19" s="30">
        <f t="shared" si="2"/>
        <v>0</v>
      </c>
      <c r="N19" s="30">
        <f t="shared" si="2"/>
        <v>605</v>
      </c>
    </row>
    <row r="20" spans="1:14" ht="12.75" x14ac:dyDescent="0.2">
      <c r="B20" s="22" t="s">
        <v>22</v>
      </c>
      <c r="D20" s="29">
        <v>-35</v>
      </c>
      <c r="E20" s="29">
        <v>-8</v>
      </c>
      <c r="F20" s="29">
        <v>-12</v>
      </c>
      <c r="G20" s="29">
        <v>-4</v>
      </c>
      <c r="I20" s="29"/>
      <c r="J20" s="29"/>
      <c r="K20" s="29"/>
      <c r="L20" s="29"/>
      <c r="M20" s="29"/>
      <c r="N20" s="29">
        <f>SUM(D20:M20)</f>
        <v>-59</v>
      </c>
    </row>
    <row r="21" spans="1:14" ht="12.75" x14ac:dyDescent="0.2">
      <c r="B21" s="23" t="s">
        <v>18</v>
      </c>
      <c r="D21" s="30">
        <f>SUM(D19:D20)</f>
        <v>492</v>
      </c>
      <c r="E21" s="30">
        <f>SUM(E19:E20)</f>
        <v>262</v>
      </c>
      <c r="F21" s="30">
        <f t="shared" ref="F21:N21" si="3">SUM(F19:F20)</f>
        <v>25</v>
      </c>
      <c r="G21" s="30">
        <f t="shared" si="3"/>
        <v>-233</v>
      </c>
      <c r="I21" s="30">
        <f t="shared" si="3"/>
        <v>0</v>
      </c>
      <c r="J21" s="30">
        <f t="shared" si="3"/>
        <v>0</v>
      </c>
      <c r="K21" s="30">
        <f t="shared" si="3"/>
        <v>0</v>
      </c>
      <c r="L21" s="30">
        <f t="shared" si="3"/>
        <v>0</v>
      </c>
      <c r="M21" s="30">
        <f t="shared" si="3"/>
        <v>0</v>
      </c>
      <c r="N21" s="30">
        <f t="shared" si="3"/>
        <v>546</v>
      </c>
    </row>
    <row r="22" spans="1:14" ht="12.75" x14ac:dyDescent="0.2">
      <c r="B22" s="22"/>
      <c r="D22" s="29"/>
      <c r="E22" s="29"/>
      <c r="F22" s="29"/>
      <c r="G22" s="29"/>
      <c r="I22" s="29"/>
      <c r="J22" s="29"/>
      <c r="K22" s="29"/>
      <c r="L22" s="29"/>
      <c r="M22" s="29"/>
      <c r="N22" s="29"/>
    </row>
    <row r="23" spans="1:14" ht="12.75" x14ac:dyDescent="0.2">
      <c r="B23" s="22" t="s">
        <v>19</v>
      </c>
      <c r="D23" s="29">
        <f>-35%*D21</f>
        <v>-172.2</v>
      </c>
      <c r="E23" s="29">
        <f>-35%*E21</f>
        <v>-91.699999999999989</v>
      </c>
      <c r="F23" s="29">
        <f t="shared" ref="F23:G23" si="4">-35%*F21</f>
        <v>-8.75</v>
      </c>
      <c r="G23" s="29">
        <f t="shared" si="4"/>
        <v>81.55</v>
      </c>
      <c r="I23" s="29"/>
      <c r="J23" s="29"/>
      <c r="K23" s="29"/>
      <c r="L23" s="29"/>
      <c r="M23" s="29"/>
      <c r="N23" s="29">
        <f>SUM(D23:M23)</f>
        <v>-191.09999999999997</v>
      </c>
    </row>
    <row r="24" spans="1:14" ht="13.5" thickBot="1" x14ac:dyDescent="0.25">
      <c r="B24" s="28" t="s">
        <v>20</v>
      </c>
      <c r="D24" s="32">
        <f>SUM(D21:D23)</f>
        <v>319.8</v>
      </c>
      <c r="E24" s="32">
        <f>SUM(E21:E23)</f>
        <v>170.3</v>
      </c>
      <c r="F24" s="32">
        <f t="shared" ref="F24:N24" si="5">SUM(F21:F23)</f>
        <v>16.25</v>
      </c>
      <c r="G24" s="32">
        <f t="shared" si="5"/>
        <v>-151.44999999999999</v>
      </c>
      <c r="I24" s="32">
        <f t="shared" si="5"/>
        <v>0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32">
        <f t="shared" si="5"/>
        <v>354.90000000000003</v>
      </c>
    </row>
    <row r="25" spans="1:14" ht="12" thickTop="1" x14ac:dyDescent="0.2">
      <c r="B25" s="10"/>
    </row>
    <row r="26" spans="1:14" collapsed="1" x14ac:dyDescent="0.2">
      <c r="A26" s="7">
        <v>2</v>
      </c>
      <c r="B26" s="7" t="s">
        <v>24</v>
      </c>
      <c r="D26" s="7"/>
      <c r="E26" s="7"/>
      <c r="F26" s="7"/>
      <c r="G26" s="7"/>
      <c r="I26" s="7"/>
      <c r="J26" s="7"/>
      <c r="K26" s="7"/>
      <c r="L26" s="7"/>
      <c r="M26" s="7"/>
      <c r="N26" s="7"/>
    </row>
    <row r="27" spans="1:14" ht="12.75" x14ac:dyDescent="0.2">
      <c r="B27" s="11" t="s">
        <v>25</v>
      </c>
    </row>
    <row r="28" spans="1:14" ht="12.75" x14ac:dyDescent="0.2">
      <c r="B28" s="11" t="s">
        <v>26</v>
      </c>
      <c r="D28" s="18"/>
      <c r="E28" s="18"/>
      <c r="F28" s="18"/>
      <c r="G28" s="18"/>
      <c r="I28" s="18"/>
      <c r="J28" s="18"/>
      <c r="K28" s="18"/>
      <c r="L28" s="18"/>
      <c r="M28" s="18"/>
      <c r="N28" s="18"/>
    </row>
    <row r="29" spans="1:14" ht="12.75" x14ac:dyDescent="0.2">
      <c r="B29" s="12" t="s">
        <v>27</v>
      </c>
      <c r="D29" s="18">
        <v>1250</v>
      </c>
      <c r="E29" s="18">
        <v>56</v>
      </c>
      <c r="F29" s="18">
        <v>429</v>
      </c>
      <c r="G29" s="18">
        <v>146</v>
      </c>
      <c r="I29" s="18"/>
      <c r="J29" s="18"/>
      <c r="K29" s="18"/>
      <c r="L29" s="18"/>
      <c r="M29" s="18"/>
      <c r="N29" s="18">
        <f>SUM(D29:M29)</f>
        <v>1881</v>
      </c>
    </row>
    <row r="30" spans="1:14" ht="12.75" x14ac:dyDescent="0.2">
      <c r="B30" s="12" t="s">
        <v>53</v>
      </c>
      <c r="D30" s="18">
        <v>90</v>
      </c>
      <c r="E30" s="18">
        <v>0</v>
      </c>
      <c r="F30" s="18">
        <v>0</v>
      </c>
      <c r="G30" s="18">
        <v>0</v>
      </c>
      <c r="I30" s="18"/>
      <c r="J30" s="18"/>
      <c r="K30" s="18"/>
      <c r="L30" s="18">
        <f>L43</f>
        <v>-90</v>
      </c>
      <c r="M30" s="18"/>
      <c r="N30" s="18">
        <f>SUM(D30:M30)</f>
        <v>0</v>
      </c>
    </row>
    <row r="31" spans="1:14" ht="12.75" x14ac:dyDescent="0.2">
      <c r="B31" s="8" t="s">
        <v>28</v>
      </c>
      <c r="D31" s="18">
        <v>775</v>
      </c>
      <c r="E31" s="18">
        <v>14</v>
      </c>
      <c r="F31" s="18">
        <v>26</v>
      </c>
      <c r="G31" s="18">
        <v>38</v>
      </c>
      <c r="I31" s="18"/>
      <c r="J31" s="18"/>
      <c r="K31" s="18"/>
      <c r="L31" s="18"/>
      <c r="M31" s="18"/>
      <c r="N31" s="18">
        <f>SUM(D31:M31)</f>
        <v>853</v>
      </c>
    </row>
    <row r="32" spans="1:14" ht="12.75" x14ac:dyDescent="0.2">
      <c r="B32" s="13"/>
      <c r="D32" s="19">
        <f>SUM(D29:D31)</f>
        <v>2115</v>
      </c>
      <c r="E32" s="19">
        <f>SUM(E29:E31)</f>
        <v>70</v>
      </c>
      <c r="F32" s="19">
        <f t="shared" ref="F32:N32" si="6">SUM(F29:F31)</f>
        <v>455</v>
      </c>
      <c r="G32" s="19">
        <f t="shared" si="6"/>
        <v>184</v>
      </c>
      <c r="I32" s="19">
        <f t="shared" si="6"/>
        <v>0</v>
      </c>
      <c r="J32" s="19">
        <f t="shared" si="6"/>
        <v>0</v>
      </c>
      <c r="K32" s="19">
        <f t="shared" si="6"/>
        <v>0</v>
      </c>
      <c r="L32" s="19">
        <f t="shared" si="6"/>
        <v>-90</v>
      </c>
      <c r="M32" s="19">
        <f t="shared" si="6"/>
        <v>0</v>
      </c>
      <c r="N32" s="19">
        <f t="shared" si="6"/>
        <v>2734</v>
      </c>
    </row>
    <row r="33" spans="2:17" ht="12.75" x14ac:dyDescent="0.2">
      <c r="B33" s="9" t="s">
        <v>29</v>
      </c>
      <c r="D33" s="18"/>
      <c r="E33" s="18"/>
      <c r="F33" s="18"/>
      <c r="G33" s="18"/>
      <c r="I33" s="18"/>
      <c r="J33" s="18"/>
      <c r="K33" s="18"/>
      <c r="L33" s="18"/>
      <c r="M33" s="18"/>
      <c r="N33" s="18"/>
    </row>
    <row r="34" spans="2:17" ht="12.75" x14ac:dyDescent="0.2">
      <c r="B34" s="8" t="s">
        <v>46</v>
      </c>
      <c r="D34" s="18">
        <v>1458</v>
      </c>
      <c r="E34" s="18">
        <v>0</v>
      </c>
      <c r="F34" s="18">
        <v>180</v>
      </c>
      <c r="G34" s="18">
        <v>98</v>
      </c>
      <c r="I34" s="18"/>
      <c r="J34" s="18"/>
      <c r="K34" s="18"/>
      <c r="L34" s="18"/>
      <c r="M34" s="18"/>
      <c r="N34" s="18">
        <f>SUM(D34:M34)</f>
        <v>1736</v>
      </c>
    </row>
    <row r="35" spans="2:17" ht="12.75" x14ac:dyDescent="0.2">
      <c r="B35" s="8" t="s">
        <v>47</v>
      </c>
      <c r="D35" s="18">
        <v>735</v>
      </c>
      <c r="E35" s="18">
        <v>313</v>
      </c>
      <c r="F35" s="18">
        <v>0</v>
      </c>
      <c r="G35" s="18">
        <v>134</v>
      </c>
      <c r="I35" s="18"/>
      <c r="J35" s="18"/>
      <c r="K35" s="18"/>
      <c r="L35" s="18"/>
      <c r="M35" s="18"/>
      <c r="N35" s="18">
        <f>SUM(D35:M35)</f>
        <v>1182</v>
      </c>
    </row>
    <row r="36" spans="2:17" ht="12.75" x14ac:dyDescent="0.2">
      <c r="B36" s="8" t="s">
        <v>30</v>
      </c>
      <c r="D36" s="18">
        <v>276</v>
      </c>
      <c r="E36" s="18">
        <v>0</v>
      </c>
      <c r="F36" s="18">
        <v>461</v>
      </c>
      <c r="G36" s="18">
        <v>0</v>
      </c>
      <c r="I36" s="18">
        <f>-F36</f>
        <v>-461</v>
      </c>
      <c r="J36" s="18">
        <f>J56</f>
        <v>-250</v>
      </c>
      <c r="K36" s="18"/>
      <c r="L36" s="18"/>
      <c r="M36" s="18"/>
      <c r="N36" s="18">
        <f>SUM(D36:M36)</f>
        <v>26</v>
      </c>
    </row>
    <row r="37" spans="2:17" ht="12.75" x14ac:dyDescent="0.2">
      <c r="B37" s="8" t="s">
        <v>31</v>
      </c>
      <c r="D37" s="18">
        <v>486</v>
      </c>
      <c r="E37" s="18">
        <v>127</v>
      </c>
      <c r="F37" s="18">
        <v>45</v>
      </c>
      <c r="G37" s="18">
        <v>86</v>
      </c>
      <c r="I37" s="18"/>
      <c r="J37" s="18"/>
      <c r="K37" s="18"/>
      <c r="L37" s="18"/>
      <c r="M37" s="18"/>
      <c r="N37" s="18">
        <f>SUM(D37:M37)</f>
        <v>744</v>
      </c>
    </row>
    <row r="38" spans="2:17" ht="12.75" x14ac:dyDescent="0.2">
      <c r="B38" s="9"/>
      <c r="D38" s="19">
        <f>SUM(D34:D37)</f>
        <v>2955</v>
      </c>
      <c r="E38" s="19">
        <f>SUM(E34:E37)</f>
        <v>440</v>
      </c>
      <c r="F38" s="19">
        <f t="shared" ref="F38:N38" si="7">SUM(F34:F37)</f>
        <v>686</v>
      </c>
      <c r="G38" s="19">
        <f t="shared" si="7"/>
        <v>318</v>
      </c>
      <c r="I38" s="19">
        <f t="shared" si="7"/>
        <v>-461</v>
      </c>
      <c r="J38" s="19">
        <f t="shared" si="7"/>
        <v>-250</v>
      </c>
      <c r="K38" s="19">
        <f t="shared" si="7"/>
        <v>0</v>
      </c>
      <c r="L38" s="19">
        <f t="shared" si="7"/>
        <v>0</v>
      </c>
      <c r="M38" s="19">
        <f t="shared" si="7"/>
        <v>0</v>
      </c>
      <c r="N38" s="19">
        <f t="shared" si="7"/>
        <v>3688</v>
      </c>
    </row>
    <row r="39" spans="2:17" ht="13.5" thickBot="1" x14ac:dyDescent="0.25">
      <c r="B39" s="9" t="s">
        <v>32</v>
      </c>
      <c r="D39" s="21">
        <f>D32+D38</f>
        <v>5070</v>
      </c>
      <c r="E39" s="21">
        <f>E32+E38</f>
        <v>510</v>
      </c>
      <c r="F39" s="21">
        <f t="shared" ref="F39:N39" si="8">F32+F38</f>
        <v>1141</v>
      </c>
      <c r="G39" s="21">
        <f t="shared" si="8"/>
        <v>502</v>
      </c>
      <c r="I39" s="21">
        <f t="shared" si="8"/>
        <v>-461</v>
      </c>
      <c r="J39" s="21">
        <f t="shared" si="8"/>
        <v>-250</v>
      </c>
      <c r="K39" s="21">
        <f t="shared" si="8"/>
        <v>0</v>
      </c>
      <c r="L39" s="21">
        <f t="shared" si="8"/>
        <v>-90</v>
      </c>
      <c r="M39" s="21">
        <f t="shared" si="8"/>
        <v>0</v>
      </c>
      <c r="N39" s="21">
        <f t="shared" si="8"/>
        <v>6422</v>
      </c>
    </row>
    <row r="40" spans="2:17" ht="13.5" thickTop="1" x14ac:dyDescent="0.2">
      <c r="B40" s="8"/>
      <c r="D40" s="18"/>
      <c r="E40" s="18"/>
      <c r="F40" s="18"/>
      <c r="G40" s="18"/>
      <c r="I40" s="18"/>
      <c r="J40" s="18"/>
      <c r="K40" s="18"/>
      <c r="L40" s="18"/>
      <c r="M40" s="18"/>
      <c r="N40" s="18"/>
    </row>
    <row r="41" spans="2:17" ht="12.75" x14ac:dyDescent="0.2">
      <c r="B41" s="9" t="s">
        <v>33</v>
      </c>
      <c r="D41" s="18"/>
      <c r="E41" s="18"/>
      <c r="F41" s="18"/>
      <c r="G41" s="18"/>
      <c r="I41" s="18"/>
      <c r="J41" s="18"/>
      <c r="K41" s="18"/>
      <c r="L41" s="18"/>
      <c r="M41" s="18"/>
      <c r="N41" s="18"/>
      <c r="Q41" s="3"/>
    </row>
    <row r="42" spans="2:17" ht="12.75" x14ac:dyDescent="0.2">
      <c r="B42" s="9" t="s">
        <v>34</v>
      </c>
      <c r="D42" s="18"/>
      <c r="E42" s="18"/>
      <c r="F42" s="18"/>
      <c r="G42" s="18"/>
      <c r="I42" s="18"/>
      <c r="J42" s="18"/>
      <c r="K42" s="18"/>
      <c r="L42" s="18"/>
      <c r="M42" s="18"/>
      <c r="N42" s="18"/>
    </row>
    <row r="43" spans="2:17" ht="12.75" x14ac:dyDescent="0.2">
      <c r="B43" s="8" t="s">
        <v>35</v>
      </c>
      <c r="D43" s="18">
        <v>50</v>
      </c>
      <c r="E43" s="18">
        <v>25</v>
      </c>
      <c r="F43" s="18">
        <v>25</v>
      </c>
      <c r="G43" s="18">
        <v>50</v>
      </c>
      <c r="I43" s="18"/>
      <c r="J43" s="18"/>
      <c r="K43" s="18"/>
      <c r="L43" s="18">
        <f>-E43-F43-80%*G43</f>
        <v>-90</v>
      </c>
      <c r="M43" s="18">
        <f>-NCI!D7</f>
        <v>-10</v>
      </c>
      <c r="N43" s="18">
        <f>SUM(D43:M43)</f>
        <v>50</v>
      </c>
    </row>
    <row r="44" spans="2:17" ht="12.75" x14ac:dyDescent="0.2">
      <c r="B44" s="8" t="s">
        <v>36</v>
      </c>
      <c r="D44" s="18">
        <v>2695</v>
      </c>
      <c r="E44" s="18">
        <v>210</v>
      </c>
      <c r="F44" s="18">
        <v>859</v>
      </c>
      <c r="G44" s="18">
        <v>84</v>
      </c>
      <c r="I44" s="18"/>
      <c r="J44" s="18"/>
      <c r="K44" s="18"/>
      <c r="L44" s="18"/>
      <c r="M44" s="18">
        <f>-M46-M43</f>
        <v>-7</v>
      </c>
      <c r="N44" s="18">
        <f>SUM(D44:M44)</f>
        <v>3841</v>
      </c>
    </row>
    <row r="45" spans="2:17" ht="12.75" x14ac:dyDescent="0.2">
      <c r="B45" s="35" t="s">
        <v>54</v>
      </c>
      <c r="D45" s="19">
        <f>SUM(D43:D44)</f>
        <v>2745</v>
      </c>
      <c r="E45" s="19">
        <f t="shared" ref="E45:N45" si="9">SUM(E43:E44)</f>
        <v>235</v>
      </c>
      <c r="F45" s="19">
        <f t="shared" si="9"/>
        <v>884</v>
      </c>
      <c r="G45" s="19">
        <f t="shared" si="9"/>
        <v>134</v>
      </c>
      <c r="I45" s="19">
        <f t="shared" si="9"/>
        <v>0</v>
      </c>
      <c r="J45" s="19">
        <f t="shared" si="9"/>
        <v>0</v>
      </c>
      <c r="K45" s="19">
        <f t="shared" si="9"/>
        <v>0</v>
      </c>
      <c r="L45" s="19">
        <f t="shared" si="9"/>
        <v>-90</v>
      </c>
      <c r="M45" s="19">
        <f t="shared" si="9"/>
        <v>-17</v>
      </c>
      <c r="N45" s="19">
        <f t="shared" si="9"/>
        <v>3891</v>
      </c>
    </row>
    <row r="46" spans="2:17" ht="12.75" x14ac:dyDescent="0.2">
      <c r="B46" s="8" t="s">
        <v>55</v>
      </c>
      <c r="D46" s="18">
        <v>0</v>
      </c>
      <c r="E46" s="18">
        <v>0</v>
      </c>
      <c r="F46" s="18">
        <v>0</v>
      </c>
      <c r="G46" s="18">
        <v>0</v>
      </c>
      <c r="I46" s="18"/>
      <c r="J46" s="18"/>
      <c r="K46" s="18"/>
      <c r="L46" s="18"/>
      <c r="M46" s="18">
        <f>NCI!D15</f>
        <v>17</v>
      </c>
      <c r="N46" s="18">
        <f>SUM(D46:M46)</f>
        <v>17</v>
      </c>
    </row>
    <row r="47" spans="2:17" ht="13.5" thickBot="1" x14ac:dyDescent="0.25">
      <c r="B47" s="9" t="s">
        <v>37</v>
      </c>
      <c r="D47" s="20">
        <f>SUM(D45:D46)</f>
        <v>2745</v>
      </c>
      <c r="E47" s="20">
        <f t="shared" ref="E47:N47" si="10">SUM(E45:E46)</f>
        <v>235</v>
      </c>
      <c r="F47" s="20">
        <f t="shared" si="10"/>
        <v>884</v>
      </c>
      <c r="G47" s="20">
        <f t="shared" si="10"/>
        <v>134</v>
      </c>
      <c r="I47" s="20">
        <f t="shared" si="10"/>
        <v>0</v>
      </c>
      <c r="J47" s="20">
        <f t="shared" si="10"/>
        <v>0</v>
      </c>
      <c r="K47" s="20">
        <f t="shared" si="10"/>
        <v>0</v>
      </c>
      <c r="L47" s="20">
        <f t="shared" si="10"/>
        <v>-90</v>
      </c>
      <c r="M47" s="20">
        <f t="shared" si="10"/>
        <v>0</v>
      </c>
      <c r="N47" s="20">
        <f t="shared" si="10"/>
        <v>3908</v>
      </c>
    </row>
    <row r="48" spans="2:17" ht="12.75" x14ac:dyDescent="0.2">
      <c r="B48" s="8"/>
      <c r="D48" s="18"/>
      <c r="E48" s="18"/>
      <c r="F48" s="18"/>
      <c r="G48" s="18"/>
      <c r="I48" s="18"/>
      <c r="J48" s="18"/>
      <c r="K48" s="18"/>
      <c r="L48" s="18"/>
      <c r="M48" s="18"/>
      <c r="N48" s="18"/>
    </row>
    <row r="49" spans="2:14" ht="12.75" x14ac:dyDescent="0.2">
      <c r="B49" s="9" t="s">
        <v>38</v>
      </c>
      <c r="D49" s="18"/>
      <c r="E49" s="18"/>
      <c r="F49" s="18"/>
      <c r="G49" s="18"/>
      <c r="I49" s="18"/>
      <c r="J49" s="18"/>
      <c r="K49" s="18"/>
      <c r="L49" s="18"/>
      <c r="M49" s="18"/>
      <c r="N49" s="18"/>
    </row>
    <row r="50" spans="2:14" ht="12.75" x14ac:dyDescent="0.2">
      <c r="B50" s="9" t="s">
        <v>39</v>
      </c>
      <c r="D50" s="18"/>
      <c r="E50" s="18"/>
      <c r="F50" s="18"/>
      <c r="G50" s="18"/>
      <c r="I50" s="18"/>
      <c r="J50" s="18"/>
      <c r="K50" s="18"/>
      <c r="L50" s="18"/>
      <c r="M50" s="18"/>
      <c r="N50" s="18"/>
    </row>
    <row r="51" spans="2:14" ht="12.75" x14ac:dyDescent="0.2">
      <c r="B51" s="8" t="s">
        <v>40</v>
      </c>
      <c r="D51" s="18">
        <v>798</v>
      </c>
      <c r="E51" s="18">
        <v>0</v>
      </c>
      <c r="F51" s="18">
        <v>0</v>
      </c>
      <c r="G51" s="18">
        <v>0</v>
      </c>
      <c r="I51" s="18"/>
      <c r="J51" s="18"/>
      <c r="K51" s="18"/>
      <c r="L51" s="18"/>
      <c r="M51" s="18"/>
      <c r="N51" s="18">
        <f>SUM(D51:M51)</f>
        <v>798</v>
      </c>
    </row>
    <row r="52" spans="2:14" ht="12.75" x14ac:dyDescent="0.2">
      <c r="B52" s="9"/>
      <c r="D52" s="19">
        <f>SUM(D51)</f>
        <v>798</v>
      </c>
      <c r="E52" s="19">
        <f>SUM(E51)</f>
        <v>0</v>
      </c>
      <c r="F52" s="19">
        <f t="shared" ref="F52:N52" si="11">SUM(F51)</f>
        <v>0</v>
      </c>
      <c r="G52" s="19">
        <f t="shared" si="11"/>
        <v>0</v>
      </c>
      <c r="I52" s="19">
        <f t="shared" si="11"/>
        <v>0</v>
      </c>
      <c r="J52" s="19">
        <f t="shared" si="11"/>
        <v>0</v>
      </c>
      <c r="K52" s="19">
        <f t="shared" si="11"/>
        <v>0</v>
      </c>
      <c r="L52" s="19">
        <f t="shared" si="11"/>
        <v>0</v>
      </c>
      <c r="M52" s="19">
        <f t="shared" si="11"/>
        <v>0</v>
      </c>
      <c r="N52" s="19">
        <f t="shared" si="11"/>
        <v>798</v>
      </c>
    </row>
    <row r="53" spans="2:14" ht="12.75" x14ac:dyDescent="0.2">
      <c r="B53" s="9" t="s">
        <v>41</v>
      </c>
      <c r="D53" s="18"/>
      <c r="E53" s="18"/>
      <c r="F53" s="18"/>
      <c r="G53" s="18"/>
      <c r="I53" s="18"/>
      <c r="J53" s="18"/>
      <c r="K53" s="18"/>
      <c r="L53" s="18"/>
      <c r="M53" s="18"/>
      <c r="N53" s="18"/>
    </row>
    <row r="54" spans="2:14" ht="12.75" x14ac:dyDescent="0.2">
      <c r="B54" s="8" t="s">
        <v>40</v>
      </c>
      <c r="D54" s="18">
        <v>168</v>
      </c>
      <c r="E54" s="18">
        <v>0</v>
      </c>
      <c r="F54" s="18">
        <v>0</v>
      </c>
      <c r="G54" s="18">
        <v>0</v>
      </c>
      <c r="I54" s="18"/>
      <c r="J54" s="18"/>
      <c r="K54" s="18"/>
      <c r="L54" s="18"/>
      <c r="M54" s="18"/>
      <c r="N54" s="18">
        <f>SUM(D54:M54)</f>
        <v>168</v>
      </c>
    </row>
    <row r="55" spans="2:14" ht="12.75" x14ac:dyDescent="0.2">
      <c r="B55" s="8" t="s">
        <v>48</v>
      </c>
      <c r="D55" s="18">
        <v>898</v>
      </c>
      <c r="E55" s="18">
        <v>25</v>
      </c>
      <c r="F55" s="18">
        <v>257</v>
      </c>
      <c r="G55" s="18">
        <v>368</v>
      </c>
      <c r="I55" s="18"/>
      <c r="J55" s="18"/>
      <c r="K55" s="18"/>
      <c r="L55" s="18"/>
      <c r="M55" s="18"/>
      <c r="N55" s="18">
        <f>SUM(D55:M55)</f>
        <v>1548</v>
      </c>
    </row>
    <row r="56" spans="2:14" ht="12.75" x14ac:dyDescent="0.2">
      <c r="B56" s="8" t="s">
        <v>42</v>
      </c>
      <c r="D56" s="18">
        <v>461</v>
      </c>
      <c r="E56" s="18">
        <v>250</v>
      </c>
      <c r="F56" s="18">
        <v>0</v>
      </c>
      <c r="G56" s="18">
        <v>0</v>
      </c>
      <c r="I56" s="18">
        <f>-D56</f>
        <v>-461</v>
      </c>
      <c r="J56" s="18">
        <f>-E56</f>
        <v>-250</v>
      </c>
      <c r="K56" s="18"/>
      <c r="L56" s="18"/>
      <c r="M56" s="18"/>
      <c r="N56" s="18">
        <f>SUM(D56:M56)</f>
        <v>0</v>
      </c>
    </row>
    <row r="57" spans="2:14" ht="12.75" x14ac:dyDescent="0.2">
      <c r="B57" s="9"/>
      <c r="D57" s="19">
        <f>SUM(D54:D56)</f>
        <v>1527</v>
      </c>
      <c r="E57" s="19">
        <f>SUM(E54:E56)</f>
        <v>275</v>
      </c>
      <c r="F57" s="19">
        <f t="shared" ref="F57:N57" si="12">SUM(F54:F56)</f>
        <v>257</v>
      </c>
      <c r="G57" s="19">
        <f t="shared" si="12"/>
        <v>368</v>
      </c>
      <c r="I57" s="19">
        <f t="shared" si="12"/>
        <v>-461</v>
      </c>
      <c r="J57" s="19">
        <f t="shared" si="12"/>
        <v>-250</v>
      </c>
      <c r="K57" s="19">
        <f t="shared" si="12"/>
        <v>0</v>
      </c>
      <c r="L57" s="19">
        <f t="shared" si="12"/>
        <v>0</v>
      </c>
      <c r="M57" s="19">
        <f t="shared" si="12"/>
        <v>0</v>
      </c>
      <c r="N57" s="19">
        <f t="shared" si="12"/>
        <v>1716</v>
      </c>
    </row>
    <row r="58" spans="2:14" ht="13.5" thickBot="1" x14ac:dyDescent="0.25">
      <c r="B58" s="9" t="s">
        <v>43</v>
      </c>
      <c r="D58" s="20">
        <f>D52+D57</f>
        <v>2325</v>
      </c>
      <c r="E58" s="20">
        <f>E52+E57</f>
        <v>275</v>
      </c>
      <c r="F58" s="20">
        <f t="shared" ref="F58:N58" si="13">F52+F57</f>
        <v>257</v>
      </c>
      <c r="G58" s="20">
        <f t="shared" si="13"/>
        <v>368</v>
      </c>
      <c r="I58" s="20">
        <f t="shared" si="13"/>
        <v>-461</v>
      </c>
      <c r="J58" s="20">
        <f t="shared" si="13"/>
        <v>-250</v>
      </c>
      <c r="K58" s="20">
        <f t="shared" si="13"/>
        <v>0</v>
      </c>
      <c r="L58" s="20">
        <f t="shared" si="13"/>
        <v>0</v>
      </c>
      <c r="M58" s="20">
        <f t="shared" si="13"/>
        <v>0</v>
      </c>
      <c r="N58" s="20">
        <f t="shared" si="13"/>
        <v>2514</v>
      </c>
    </row>
    <row r="59" spans="2:14" ht="13.5" thickBot="1" x14ac:dyDescent="0.25">
      <c r="B59" s="9" t="s">
        <v>44</v>
      </c>
      <c r="D59" s="21">
        <f>D47+D58</f>
        <v>5070</v>
      </c>
      <c r="E59" s="21">
        <f>E47+E58</f>
        <v>510</v>
      </c>
      <c r="F59" s="21">
        <f t="shared" ref="F59:N59" si="14">F47+F58</f>
        <v>1141</v>
      </c>
      <c r="G59" s="21">
        <f t="shared" si="14"/>
        <v>502</v>
      </c>
      <c r="I59" s="21">
        <f t="shared" si="14"/>
        <v>-461</v>
      </c>
      <c r="J59" s="21">
        <f t="shared" si="14"/>
        <v>-250</v>
      </c>
      <c r="K59" s="21">
        <f t="shared" si="14"/>
        <v>0</v>
      </c>
      <c r="L59" s="21">
        <f t="shared" si="14"/>
        <v>-90</v>
      </c>
      <c r="M59" s="21">
        <f t="shared" si="14"/>
        <v>0</v>
      </c>
      <c r="N59" s="21">
        <f t="shared" si="14"/>
        <v>6422</v>
      </c>
    </row>
    <row r="60" spans="2:14" ht="13.5" thickTop="1" x14ac:dyDescent="0.2">
      <c r="B60" s="14" t="s">
        <v>45</v>
      </c>
      <c r="D60" s="34">
        <f>D39-D59</f>
        <v>0</v>
      </c>
      <c r="E60" s="34">
        <f>E39-E59</f>
        <v>0</v>
      </c>
      <c r="F60" s="34">
        <f t="shared" ref="F60:N60" si="15">F39-F59</f>
        <v>0</v>
      </c>
      <c r="G60" s="34">
        <f t="shared" si="15"/>
        <v>0</v>
      </c>
      <c r="I60" s="34">
        <f t="shared" si="15"/>
        <v>0</v>
      </c>
      <c r="J60" s="34">
        <f t="shared" si="15"/>
        <v>0</v>
      </c>
      <c r="K60" s="34">
        <f t="shared" si="15"/>
        <v>0</v>
      </c>
      <c r="L60" s="34">
        <f t="shared" si="15"/>
        <v>0</v>
      </c>
      <c r="M60" s="34">
        <f t="shared" si="15"/>
        <v>0</v>
      </c>
      <c r="N60" s="34">
        <f t="shared" si="15"/>
        <v>0</v>
      </c>
    </row>
  </sheetData>
  <pageMargins left="0.7" right="0.7" top="0.75" bottom="0.75" header="0.3" footer="0.3"/>
  <pageSetup paperSize="9" orientation="portrait" verticalDpi="0" r:id="rId1"/>
  <ignoredErrors>
    <ignoredError sqref="N1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5"/>
  <sheetViews>
    <sheetView showGridLines="0" zoomScaleNormal="100" workbookViewId="0">
      <selection activeCell="F20" sqref="F20"/>
    </sheetView>
  </sheetViews>
  <sheetFormatPr defaultRowHeight="11.25" x14ac:dyDescent="0.2"/>
  <cols>
    <col min="1" max="1" width="2" style="1" customWidth="1"/>
    <col min="2" max="2" width="28" style="1" bestFit="1" customWidth="1"/>
    <col min="3" max="16384" width="9.140625" style="1"/>
  </cols>
  <sheetData>
    <row r="2" spans="2:4" ht="15.75" x14ac:dyDescent="0.25">
      <c r="B2" s="2" t="s">
        <v>10</v>
      </c>
    </row>
    <row r="3" spans="2:4" ht="12" x14ac:dyDescent="0.2">
      <c r="B3" s="4" t="s">
        <v>6</v>
      </c>
    </row>
    <row r="5" spans="2:4" x14ac:dyDescent="0.2">
      <c r="B5" s="5" t="s">
        <v>2</v>
      </c>
    </row>
    <row r="7" spans="2:4" x14ac:dyDescent="0.2">
      <c r="B7" s="33" t="s">
        <v>62</v>
      </c>
      <c r="C7" s="38">
        <v>0.2</v>
      </c>
      <c r="D7" s="19">
        <f>C7*Consolidation!G43</f>
        <v>10</v>
      </c>
    </row>
    <row r="10" spans="2:4" x14ac:dyDescent="0.2">
      <c r="B10" s="1" t="s">
        <v>57</v>
      </c>
      <c r="D10" s="18">
        <v>106</v>
      </c>
    </row>
    <row r="11" spans="2:4" x14ac:dyDescent="0.2">
      <c r="B11" s="1" t="s">
        <v>58</v>
      </c>
      <c r="D11" s="18">
        <v>-59</v>
      </c>
    </row>
    <row r="12" spans="2:4" x14ac:dyDescent="0.2">
      <c r="B12" s="33" t="s">
        <v>59</v>
      </c>
      <c r="C12" s="33"/>
      <c r="D12" s="19">
        <f>SUM(D10:D11)</f>
        <v>47</v>
      </c>
    </row>
    <row r="14" spans="2:4" x14ac:dyDescent="0.2">
      <c r="B14" s="1" t="s">
        <v>60</v>
      </c>
      <c r="C14" s="37">
        <v>0.2</v>
      </c>
      <c r="D14" s="18">
        <f>ROUND(C14*Consolidation!G24,0)</f>
        <v>-30</v>
      </c>
    </row>
    <row r="15" spans="2:4" x14ac:dyDescent="0.2">
      <c r="B15" s="33" t="s">
        <v>61</v>
      </c>
      <c r="C15" s="33"/>
      <c r="D15" s="19">
        <f>SUM(D12:D14)</f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Consolidation</vt:lpstr>
      <vt:lpstr>NCI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2020-07-03T08:42:01Z</dcterms:created>
  <dcterms:modified xsi:type="dcterms:W3CDTF">2020-07-03T11:43:01Z</dcterms:modified>
</cp:coreProperties>
</file>