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Unused Paid Leave Provision/"/>
    </mc:Choice>
  </mc:AlternateContent>
  <xr:revisionPtr revIDLastSave="20" documentId="8_{547238F8-52E2-4BD8-AFAC-F647EFF692D6}" xr6:coauthVersionLast="45" xr6:coauthVersionMax="45" xr10:uidLastSave="{81A13E9E-EAC4-4EEE-ABCE-1F828894EE5E}"/>
  <bookViews>
    <workbookView xWindow="-120" yWindow="-120" windowWidth="29040" windowHeight="15990" xr2:uid="{00000000-000D-0000-FFFF-FFFF00000000}"/>
  </bookViews>
  <sheets>
    <sheet name="UPL Calculation" sheetId="1" r:id="rId1"/>
    <sheet name="Salary Growt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H16" i="1" s="1"/>
  <c r="G17" i="1"/>
  <c r="H17" i="1" s="1"/>
  <c r="G18" i="1"/>
  <c r="G19" i="1"/>
  <c r="H19" i="1" s="1"/>
  <c r="G20" i="1"/>
  <c r="H20" i="1" s="1"/>
  <c r="G21" i="1"/>
  <c r="H21" i="1" s="1"/>
  <c r="G22" i="1"/>
  <c r="G23" i="1"/>
  <c r="G24" i="1"/>
  <c r="H24" i="1" s="1"/>
  <c r="G25" i="1"/>
  <c r="H25" i="1" s="1"/>
  <c r="G26" i="1"/>
  <c r="G27" i="1"/>
  <c r="H27" i="1" s="1"/>
  <c r="G28" i="1"/>
  <c r="H28" i="1" s="1"/>
  <c r="G29" i="1"/>
  <c r="H29" i="1" s="1"/>
  <c r="G30" i="1"/>
  <c r="G31" i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G39" i="1"/>
  <c r="G40" i="1"/>
  <c r="H40" i="1" s="1"/>
  <c r="G41" i="1"/>
  <c r="H41" i="1" s="1"/>
  <c r="G42" i="1"/>
  <c r="G43" i="1"/>
  <c r="H43" i="1" s="1"/>
  <c r="G44" i="1"/>
  <c r="H44" i="1" s="1"/>
  <c r="G45" i="1"/>
  <c r="H45" i="1" s="1"/>
  <c r="G46" i="1"/>
  <c r="G47" i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G55" i="1"/>
  <c r="G56" i="1"/>
  <c r="G57" i="1"/>
  <c r="H57" i="1" s="1"/>
  <c r="G58" i="1"/>
  <c r="H58" i="1" s="1"/>
  <c r="G59" i="1"/>
  <c r="H59" i="1" s="1"/>
  <c r="G60" i="1"/>
  <c r="H60" i="1" s="1"/>
  <c r="G61" i="1"/>
  <c r="H61" i="1" s="1"/>
  <c r="G62" i="1"/>
  <c r="G63" i="1"/>
  <c r="H15" i="1"/>
  <c r="H18" i="1"/>
  <c r="H22" i="1"/>
  <c r="H23" i="1"/>
  <c r="H26" i="1"/>
  <c r="H30" i="1"/>
  <c r="H31" i="1"/>
  <c r="H38" i="1"/>
  <c r="H39" i="1"/>
  <c r="H42" i="1"/>
  <c r="H46" i="1"/>
  <c r="H47" i="1"/>
  <c r="H54" i="1"/>
  <c r="H55" i="1"/>
  <c r="H56" i="1"/>
  <c r="H62" i="1"/>
  <c r="H63" i="1"/>
  <c r="H14" i="1"/>
  <c r="I38" i="1" l="1"/>
  <c r="J38" i="1"/>
  <c r="I53" i="1"/>
  <c r="J53" i="1"/>
  <c r="I60" i="1"/>
  <c r="J60" i="1"/>
  <c r="I46" i="1"/>
  <c r="J46" i="1"/>
  <c r="I29" i="1"/>
  <c r="J29" i="1"/>
  <c r="I59" i="1"/>
  <c r="J59" i="1"/>
  <c r="K59" i="1" s="1"/>
  <c r="I62" i="1"/>
  <c r="J62" i="1"/>
  <c r="I30" i="1"/>
  <c r="J30" i="1"/>
  <c r="I61" i="1"/>
  <c r="J61" i="1"/>
  <c r="I37" i="1"/>
  <c r="J37" i="1"/>
  <c r="J52" i="1"/>
  <c r="I52" i="1"/>
  <c r="J20" i="1"/>
  <c r="I20" i="1"/>
  <c r="J26" i="1"/>
  <c r="I26" i="1"/>
  <c r="I41" i="1"/>
  <c r="J41" i="1"/>
  <c r="I56" i="1"/>
  <c r="J56" i="1"/>
  <c r="I16" i="1"/>
  <c r="J16" i="1"/>
  <c r="I54" i="1"/>
  <c r="J54" i="1"/>
  <c r="I22" i="1"/>
  <c r="J22" i="1"/>
  <c r="I45" i="1"/>
  <c r="J45" i="1"/>
  <c r="I21" i="1"/>
  <c r="J21" i="1"/>
  <c r="I44" i="1"/>
  <c r="J44" i="1"/>
  <c r="J36" i="1"/>
  <c r="I36" i="1"/>
  <c r="I28" i="1"/>
  <c r="J28" i="1"/>
  <c r="I51" i="1"/>
  <c r="J51" i="1"/>
  <c r="I43" i="1"/>
  <c r="J43" i="1"/>
  <c r="I35" i="1"/>
  <c r="J35" i="1"/>
  <c r="I27" i="1"/>
  <c r="J27" i="1"/>
  <c r="I19" i="1"/>
  <c r="J19" i="1"/>
  <c r="J58" i="1"/>
  <c r="I58" i="1"/>
  <c r="I50" i="1"/>
  <c r="J50" i="1"/>
  <c r="J42" i="1"/>
  <c r="I42" i="1"/>
  <c r="I34" i="1"/>
  <c r="J34" i="1"/>
  <c r="I18" i="1"/>
  <c r="J18" i="1"/>
  <c r="I57" i="1"/>
  <c r="J57" i="1"/>
  <c r="I49" i="1"/>
  <c r="J49" i="1"/>
  <c r="I33" i="1"/>
  <c r="J33" i="1"/>
  <c r="I25" i="1"/>
  <c r="J25" i="1"/>
  <c r="I17" i="1"/>
  <c r="J17" i="1"/>
  <c r="J14" i="1"/>
  <c r="I14" i="1"/>
  <c r="I48" i="1"/>
  <c r="J48" i="1"/>
  <c r="I40" i="1"/>
  <c r="J40" i="1"/>
  <c r="I32" i="1"/>
  <c r="J32" i="1"/>
  <c r="I24" i="1"/>
  <c r="J24" i="1"/>
  <c r="I63" i="1"/>
  <c r="J63" i="1"/>
  <c r="J55" i="1"/>
  <c r="I55" i="1"/>
  <c r="I47" i="1"/>
  <c r="J47" i="1"/>
  <c r="J39" i="1"/>
  <c r="I39" i="1"/>
  <c r="I31" i="1"/>
  <c r="J31" i="1"/>
  <c r="J23" i="1"/>
  <c r="I23" i="1"/>
  <c r="I15" i="1"/>
  <c r="J15" i="1"/>
  <c r="K20" i="1" l="1"/>
  <c r="K26" i="1"/>
  <c r="K23" i="1"/>
  <c r="K55" i="1"/>
  <c r="K58" i="1"/>
  <c r="K24" i="1"/>
  <c r="K49" i="1"/>
  <c r="K27" i="1"/>
  <c r="K28" i="1"/>
  <c r="K45" i="1"/>
  <c r="K56" i="1"/>
  <c r="K62" i="1"/>
  <c r="K60" i="1"/>
  <c r="K15" i="1"/>
  <c r="K47" i="1"/>
  <c r="K32" i="1"/>
  <c r="K17" i="1"/>
  <c r="K57" i="1"/>
  <c r="K50" i="1"/>
  <c r="K35" i="1"/>
  <c r="K31" i="1"/>
  <c r="K63" i="1"/>
  <c r="K48" i="1"/>
  <c r="K33" i="1"/>
  <c r="K34" i="1"/>
  <c r="K19" i="1"/>
  <c r="K51" i="1"/>
  <c r="K21" i="1"/>
  <c r="K16" i="1"/>
  <c r="K30" i="1"/>
  <c r="K46" i="1"/>
  <c r="K39" i="1"/>
  <c r="I12" i="1"/>
  <c r="K14" i="1"/>
  <c r="K42" i="1"/>
  <c r="K52" i="1"/>
  <c r="J12" i="1"/>
  <c r="K36" i="1"/>
  <c r="K22" i="1"/>
  <c r="K41" i="1"/>
  <c r="K37" i="1"/>
  <c r="K53" i="1"/>
  <c r="K40" i="1"/>
  <c r="K25" i="1"/>
  <c r="K18" i="1"/>
  <c r="K43" i="1"/>
  <c r="K44" i="1"/>
  <c r="K54" i="1"/>
  <c r="K61" i="1"/>
  <c r="K29" i="1"/>
  <c r="K38" i="1"/>
  <c r="K12" i="1" l="1"/>
  <c r="J9" i="1" s="1"/>
  <c r="K9" i="1" s="1"/>
</calcChain>
</file>

<file path=xl/sharedStrings.xml><?xml version="1.0" encoding="utf-8"?>
<sst xmlns="http://schemas.openxmlformats.org/spreadsheetml/2006/main" count="135" uniqueCount="81">
  <si>
    <t>id</t>
  </si>
  <si>
    <t>Unused Vacation Days</t>
  </si>
  <si>
    <t>Gross Salary</t>
  </si>
  <si>
    <t>Unused Paid Leave Provision Calculation</t>
  </si>
  <si>
    <t>Magnimetrics</t>
  </si>
  <si>
    <t>in EUR</t>
  </si>
  <si>
    <t>Average Work Days per Month</t>
  </si>
  <si>
    <t>Name</t>
  </si>
  <si>
    <t>Kellby Ambrozik</t>
  </si>
  <si>
    <t>Frederico O'Neal</t>
  </si>
  <si>
    <t>Vanni Boyda</t>
  </si>
  <si>
    <t>Dory Khadir</t>
  </si>
  <si>
    <t>Hestia De Haven</t>
  </si>
  <si>
    <t>Ellene Devanny</t>
  </si>
  <si>
    <t>Curr Kasher</t>
  </si>
  <si>
    <t>Valentine Stansfield</t>
  </si>
  <si>
    <t>Judie Sone</t>
  </si>
  <si>
    <t>Wileen Woodstock</t>
  </si>
  <si>
    <t>Gifford Charrier</t>
  </si>
  <si>
    <t>Godwin Wegenen</t>
  </si>
  <si>
    <t>Thoma McAlinion</t>
  </si>
  <si>
    <t>Vittoria Goodier</t>
  </si>
  <si>
    <t>Anna-maria Ayllett</t>
  </si>
  <si>
    <t>Rayshell Duer</t>
  </si>
  <si>
    <t>Annnora Kingdom</t>
  </si>
  <si>
    <t>Emelda Gimbart</t>
  </si>
  <si>
    <t>Pacorro Naris</t>
  </si>
  <si>
    <t>Woodman McBride</t>
  </si>
  <si>
    <t>Dionne Rogez</t>
  </si>
  <si>
    <t>Diana Danes</t>
  </si>
  <si>
    <t>Matteo Doree</t>
  </si>
  <si>
    <t>Marc Ledner</t>
  </si>
  <si>
    <t>Helenelizabeth Axelbey</t>
  </si>
  <si>
    <t>Sloan Yglesia</t>
  </si>
  <si>
    <t>Jaquith Issakov</t>
  </si>
  <si>
    <t>Ranna Evetts</t>
  </si>
  <si>
    <t>Susette Deere</t>
  </si>
  <si>
    <t>Blane Denzilow</t>
  </si>
  <si>
    <t>Kevin Arnauduc</t>
  </si>
  <si>
    <t>Aaren Corbould</t>
  </si>
  <si>
    <t>Berke Scroggs</t>
  </si>
  <si>
    <t>Ariela Ricson</t>
  </si>
  <si>
    <t>Rhianna Puckinghorne</t>
  </si>
  <si>
    <t>Lexine Mitrikhin</t>
  </si>
  <si>
    <t>Hollis Ortas</t>
  </si>
  <si>
    <t>Britney Plewes</t>
  </si>
  <si>
    <t>Reagan Hedney</t>
  </si>
  <si>
    <t>Alvinia McWhin</t>
  </si>
  <si>
    <t>Pate Cleeton</t>
  </si>
  <si>
    <t>Isabelita Betham</t>
  </si>
  <si>
    <t>Dodi Kielt</t>
  </si>
  <si>
    <t>Bradford Richie</t>
  </si>
  <si>
    <t>Petronia Paike</t>
  </si>
  <si>
    <t>Katrine Jenton</t>
  </si>
  <si>
    <t>Halsey Symons</t>
  </si>
  <si>
    <t>Blair Borkin</t>
  </si>
  <si>
    <t>Lewes Arderne</t>
  </si>
  <si>
    <t>Joanie Baty</t>
  </si>
  <si>
    <t>Average Social Securities Percentage</t>
  </si>
  <si>
    <t>Salary Provision</t>
  </si>
  <si>
    <t>Social Securities</t>
  </si>
  <si>
    <t>Total UPL Provision</t>
  </si>
  <si>
    <t>Department</t>
  </si>
  <si>
    <t>Sales</t>
  </si>
  <si>
    <t>Accounting</t>
  </si>
  <si>
    <t>Finance</t>
  </si>
  <si>
    <t>Procurement</t>
  </si>
  <si>
    <t>Production</t>
  </si>
  <si>
    <t>IT</t>
  </si>
  <si>
    <t>HR</t>
  </si>
  <si>
    <t>Expected Salary Growth</t>
  </si>
  <si>
    <t>Salary Growth %</t>
  </si>
  <si>
    <t>Expected Gross Salary</t>
  </si>
  <si>
    <t>Totals:</t>
  </si>
  <si>
    <t>Upper Bracket for Taxable Income</t>
  </si>
  <si>
    <t>Realized Provision</t>
  </si>
  <si>
    <t>Recognized Provision</t>
  </si>
  <si>
    <t>Closing Balance</t>
  </si>
  <si>
    <t>Opening Balance</t>
  </si>
  <si>
    <t>Assumptions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</si>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</sst>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sz val="8"/>
      <color rgb="FF00206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164" fontId="18" fillId="0" borderId="0" xfId="1" applyNumberFormat="1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0" fontId="24" fillId="33" borderId="0" xfId="0" applyFont="1" applyFill="1"/>
    <xf numFmtId="0" fontId="20" fillId="34" borderId="0" xfId="0" applyFont="1" applyFill="1"/>
    <xf numFmtId="43" fontId="18" fillId="0" borderId="0" xfId="1" applyFont="1"/>
    <xf numFmtId="9" fontId="18" fillId="0" borderId="0" xfId="0" applyNumberFormat="1" applyFont="1"/>
    <xf numFmtId="43" fontId="18" fillId="0" borderId="0" xfId="0" applyNumberFormat="1" applyFont="1"/>
    <xf numFmtId="9" fontId="18" fillId="0" borderId="0" xfId="2" applyFont="1"/>
    <xf numFmtId="43" fontId="20" fillId="0" borderId="0" xfId="0" applyNumberFormat="1" applyFont="1"/>
    <xf numFmtId="164" fontId="21" fillId="0" borderId="11" xfId="1" applyNumberFormat="1" applyFont="1" applyBorder="1"/>
    <xf numFmtId="0" fontId="20" fillId="34" borderId="0" xfId="0" applyFont="1" applyFill="1" applyAlignment="1">
      <alignment horizontal="right"/>
    </xf>
    <xf numFmtId="0" fontId="18" fillId="35" borderId="14" xfId="0" applyFont="1" applyFill="1" applyBorder="1"/>
    <xf numFmtId="0" fontId="18" fillId="35" borderId="0" xfId="0" applyFont="1" applyFill="1" applyBorder="1"/>
    <xf numFmtId="0" fontId="18" fillId="35" borderId="19" xfId="0" applyFont="1" applyFill="1" applyBorder="1"/>
    <xf numFmtId="0" fontId="18" fillId="35" borderId="13" xfId="0" applyFont="1" applyFill="1" applyBorder="1"/>
    <xf numFmtId="0" fontId="18" fillId="35" borderId="16" xfId="0" applyFont="1" applyFill="1" applyBorder="1"/>
    <xf numFmtId="0" fontId="18" fillId="35" borderId="18" xfId="0" applyFont="1" applyFill="1" applyBorder="1"/>
    <xf numFmtId="164" fontId="20" fillId="35" borderId="15" xfId="1" applyNumberFormat="1" applyFont="1" applyFill="1" applyBorder="1"/>
    <xf numFmtId="9" fontId="20" fillId="35" borderId="17" xfId="0" applyNumberFormat="1" applyFont="1" applyFill="1" applyBorder="1"/>
    <xf numFmtId="164" fontId="20" fillId="35" borderId="20" xfId="1" applyNumberFormat="1" applyFont="1" applyFill="1" applyBorder="1"/>
    <xf numFmtId="164" fontId="25" fillId="0" borderId="10" xfId="1" applyNumberFormat="1" applyFont="1" applyBorder="1"/>
    <xf numFmtId="164" fontId="25" fillId="0" borderId="11" xfId="1" applyNumberFormat="1" applyFont="1" applyBorder="1"/>
    <xf numFmtId="164" fontId="25" fillId="0" borderId="12" xfId="0" applyNumberFormat="1" applyFont="1" applyBorder="1"/>
    <xf numFmtId="43" fontId="18" fillId="0" borderId="0" xfId="1" applyFont="1" applyAlignment="1">
      <alignment horizontal="right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3"/>
  <sheetViews>
    <sheetView showGridLines="0" tabSelected="1" zoomScaleNormal="100" workbookViewId="0">
      <pane ySplit="13" topLeftCell="A14" activePane="bottomLeft" state="frozen"/>
      <selection pane="bottomLeft" activeCell="D20" sqref="D20"/>
    </sheetView>
  </sheetViews>
  <sheetFormatPr defaultRowHeight="11.25" x14ac:dyDescent="0.2"/>
  <cols>
    <col min="1" max="1" width="2" style="1" customWidth="1"/>
    <col min="2" max="2" width="7" style="1" customWidth="1"/>
    <col min="3" max="3" width="17.42578125" style="1" bestFit="1" customWidth="1"/>
    <col min="4" max="4" width="17.42578125" style="1" customWidth="1"/>
    <col min="5" max="5" width="11" style="1" bestFit="1" customWidth="1"/>
    <col min="6" max="6" width="18.5703125" style="1" customWidth="1"/>
    <col min="7" max="7" width="19.85546875" style="1" customWidth="1"/>
    <col min="8" max="8" width="18.85546875" style="1" customWidth="1"/>
    <col min="9" max="9" width="15.5703125" style="1" customWidth="1"/>
    <col min="10" max="10" width="18.28515625" style="1" bestFit="1" customWidth="1"/>
    <col min="11" max="11" width="16.28515625" style="1" customWidth="1"/>
    <col min="12" max="16384" width="9.140625" style="1"/>
  </cols>
  <sheetData>
    <row r="2" spans="2:11" ht="15.75" x14ac:dyDescent="0.25">
      <c r="B2" s="3" t="s">
        <v>3</v>
      </c>
    </row>
    <row r="3" spans="2:11" ht="12" x14ac:dyDescent="0.2">
      <c r="B3" s="5" t="s">
        <v>4</v>
      </c>
    </row>
    <row r="5" spans="2:11" x14ac:dyDescent="0.2">
      <c r="B5" s="6" t="s">
        <v>5</v>
      </c>
    </row>
    <row r="7" spans="2:11" x14ac:dyDescent="0.2">
      <c r="C7" s="4" t="s">
        <v>79</v>
      </c>
      <c r="H7" s="4" t="s">
        <v>80</v>
      </c>
    </row>
    <row r="8" spans="2:11" x14ac:dyDescent="0.2">
      <c r="C8" s="19" t="s">
        <v>6</v>
      </c>
      <c r="D8" s="16"/>
      <c r="E8" s="16"/>
      <c r="F8" s="22">
        <v>21</v>
      </c>
      <c r="G8" s="2"/>
      <c r="H8" s="15" t="s">
        <v>78</v>
      </c>
      <c r="I8" s="15" t="s">
        <v>75</v>
      </c>
      <c r="J8" s="15" t="s">
        <v>76</v>
      </c>
      <c r="K8" s="15" t="s">
        <v>77</v>
      </c>
    </row>
    <row r="9" spans="2:11" x14ac:dyDescent="0.2">
      <c r="C9" s="20" t="s">
        <v>58</v>
      </c>
      <c r="D9" s="17"/>
      <c r="E9" s="17"/>
      <c r="F9" s="23">
        <v>0.25</v>
      </c>
      <c r="G9" s="10"/>
      <c r="H9" s="25">
        <v>51683.71</v>
      </c>
      <c r="I9" s="26">
        <v>-48659.78</v>
      </c>
      <c r="J9" s="14">
        <f>K12</f>
        <v>75388.814532142875</v>
      </c>
      <c r="K9" s="27">
        <f>SUM(H9:J9)</f>
        <v>78412.744532142882</v>
      </c>
    </row>
    <row r="10" spans="2:11" x14ac:dyDescent="0.2">
      <c r="C10" s="21" t="s">
        <v>74</v>
      </c>
      <c r="D10" s="18"/>
      <c r="E10" s="18"/>
      <c r="F10" s="24">
        <v>4000</v>
      </c>
      <c r="G10" s="2"/>
      <c r="H10" s="2"/>
    </row>
    <row r="12" spans="2:11" x14ac:dyDescent="0.2">
      <c r="H12" s="4" t="s">
        <v>73</v>
      </c>
      <c r="I12" s="13">
        <f>SUM(I14:I63)</f>
        <v>62769.343152380949</v>
      </c>
      <c r="J12" s="13">
        <f>SUM(J14:J63)</f>
        <v>12619.471379761913</v>
      </c>
      <c r="K12" s="13">
        <f>SUM(K14:K63)</f>
        <v>75388.814532142875</v>
      </c>
    </row>
    <row r="13" spans="2:11" x14ac:dyDescent="0.2">
      <c r="B13" s="7" t="s">
        <v>0</v>
      </c>
      <c r="C13" s="7" t="s">
        <v>7</v>
      </c>
      <c r="D13" s="7" t="s">
        <v>62</v>
      </c>
      <c r="E13" s="7" t="s">
        <v>2</v>
      </c>
      <c r="F13" s="7" t="s">
        <v>1</v>
      </c>
      <c r="G13" s="8" t="s">
        <v>70</v>
      </c>
      <c r="H13" s="8" t="s">
        <v>72</v>
      </c>
      <c r="I13" s="8" t="s">
        <v>59</v>
      </c>
      <c r="J13" s="8" t="s">
        <v>60</v>
      </c>
      <c r="K13" s="8" t="s">
        <v>61</v>
      </c>
    </row>
    <row r="14" spans="2:11" x14ac:dyDescent="0.2">
      <c r="B14" s="1">
        <v>1</v>
      </c>
      <c r="C14" s="1" t="s">
        <v>8</v>
      </c>
      <c r="D14" s="1" t="s">
        <v>64</v>
      </c>
      <c r="E14" s="9">
        <v>2880.81</v>
      </c>
      <c r="F14" s="2">
        <v>6</v>
      </c>
      <c r="G14" s="12">
        <f>VLOOKUP(D14,'Salary Growth'!$B$7:$C$14,2,0)</f>
        <v>0.02</v>
      </c>
      <c r="H14" s="9">
        <f>E14*(1+G14)</f>
        <v>2938.4261999999999</v>
      </c>
      <c r="I14" s="11">
        <f t="shared" ref="I14:I45" si="0">H14/$F$8*F14</f>
        <v>839.55034285714282</v>
      </c>
      <c r="J14" s="28">
        <f t="shared" ref="J14:J45" si="1">IF(H14&gt;$F$10,$F$10,H14)*$F$9/$F$8*F14</f>
        <v>209.88758571428571</v>
      </c>
      <c r="K14" s="11">
        <f>I14+J14</f>
        <v>1049.4379285714285</v>
      </c>
    </row>
    <row r="15" spans="2:11" x14ac:dyDescent="0.2">
      <c r="B15" s="1">
        <v>2</v>
      </c>
      <c r="C15" s="1" t="s">
        <v>9</v>
      </c>
      <c r="D15" s="1" t="s">
        <v>65</v>
      </c>
      <c r="E15" s="9">
        <v>2624.73</v>
      </c>
      <c r="F15" s="2">
        <v>0</v>
      </c>
      <c r="G15" s="12">
        <f>VLOOKUP(D15,'Salary Growth'!$B$7:$C$14,2,0)</f>
        <v>0.03</v>
      </c>
      <c r="H15" s="9">
        <f t="shared" ref="H15:H63" si="2">E15*(1+G15)</f>
        <v>2703.4719</v>
      </c>
      <c r="I15" s="11">
        <f t="shared" si="0"/>
        <v>0</v>
      </c>
      <c r="J15" s="9">
        <f t="shared" si="1"/>
        <v>0</v>
      </c>
      <c r="K15" s="11">
        <f t="shared" ref="K15:K63" si="3">I15+J15</f>
        <v>0</v>
      </c>
    </row>
    <row r="16" spans="2:11" x14ac:dyDescent="0.2">
      <c r="B16" s="1">
        <v>3</v>
      </c>
      <c r="C16" s="1" t="s">
        <v>10</v>
      </c>
      <c r="D16" s="1" t="s">
        <v>66</v>
      </c>
      <c r="E16" s="9">
        <v>3570.03</v>
      </c>
      <c r="F16" s="2">
        <v>6</v>
      </c>
      <c r="G16" s="12">
        <f>VLOOKUP(D16,'Salary Growth'!$B$7:$C$14,2,0)</f>
        <v>0.02</v>
      </c>
      <c r="H16" s="9">
        <f t="shared" si="2"/>
        <v>3641.4306000000001</v>
      </c>
      <c r="I16" s="11">
        <f t="shared" si="0"/>
        <v>1040.4087428571429</v>
      </c>
      <c r="J16" s="9">
        <f t="shared" si="1"/>
        <v>260.10218571428572</v>
      </c>
      <c r="K16" s="11">
        <f t="shared" si="3"/>
        <v>1300.5109285714286</v>
      </c>
    </row>
    <row r="17" spans="2:11" x14ac:dyDescent="0.2">
      <c r="B17" s="1">
        <v>4</v>
      </c>
      <c r="C17" s="1" t="s">
        <v>11</v>
      </c>
      <c r="D17" s="1" t="s">
        <v>63</v>
      </c>
      <c r="E17" s="9">
        <v>4539.17</v>
      </c>
      <c r="F17" s="2">
        <v>6</v>
      </c>
      <c r="G17" s="12">
        <f>VLOOKUP(D17,'Salary Growth'!$B$7:$C$14,2,0)</f>
        <v>0.02</v>
      </c>
      <c r="H17" s="9">
        <f t="shared" si="2"/>
        <v>4629.9534000000003</v>
      </c>
      <c r="I17" s="11">
        <f t="shared" si="0"/>
        <v>1322.8438285714287</v>
      </c>
      <c r="J17" s="9">
        <f t="shared" si="1"/>
        <v>285.71428571428572</v>
      </c>
      <c r="K17" s="11">
        <f t="shared" si="3"/>
        <v>1608.5581142857145</v>
      </c>
    </row>
    <row r="18" spans="2:11" x14ac:dyDescent="0.2">
      <c r="B18" s="1">
        <v>5</v>
      </c>
      <c r="C18" s="1" t="s">
        <v>12</v>
      </c>
      <c r="D18" s="1" t="s">
        <v>67</v>
      </c>
      <c r="E18" s="9">
        <v>4945.24</v>
      </c>
      <c r="F18" s="2">
        <v>9</v>
      </c>
      <c r="G18" s="12">
        <f>VLOOKUP(D18,'Salary Growth'!$B$7:$C$14,2,0)</f>
        <v>0.01</v>
      </c>
      <c r="H18" s="9">
        <f t="shared" si="2"/>
        <v>4994.6923999999999</v>
      </c>
      <c r="I18" s="11">
        <f t="shared" si="0"/>
        <v>2140.582457142857</v>
      </c>
      <c r="J18" s="9">
        <f t="shared" si="1"/>
        <v>428.57142857142856</v>
      </c>
      <c r="K18" s="11">
        <f t="shared" si="3"/>
        <v>2569.1538857142855</v>
      </c>
    </row>
    <row r="19" spans="2:11" x14ac:dyDescent="0.2">
      <c r="B19" s="1">
        <v>6</v>
      </c>
      <c r="C19" s="1" t="s">
        <v>13</v>
      </c>
      <c r="D19" s="1" t="s">
        <v>68</v>
      </c>
      <c r="E19" s="9">
        <v>3403.86</v>
      </c>
      <c r="F19" s="2">
        <v>9</v>
      </c>
      <c r="G19" s="12">
        <f>VLOOKUP(D19,'Salary Growth'!$B$7:$C$14,2,0)</f>
        <v>0.04</v>
      </c>
      <c r="H19" s="9">
        <f t="shared" si="2"/>
        <v>3540.0144000000005</v>
      </c>
      <c r="I19" s="11">
        <f t="shared" si="0"/>
        <v>1517.149028571429</v>
      </c>
      <c r="J19" s="9">
        <f t="shared" si="1"/>
        <v>379.28725714285724</v>
      </c>
      <c r="K19" s="11">
        <f t="shared" si="3"/>
        <v>1896.4362857142862</v>
      </c>
    </row>
    <row r="20" spans="2:11" x14ac:dyDescent="0.2">
      <c r="B20" s="1">
        <v>7</v>
      </c>
      <c r="C20" s="1" t="s">
        <v>14</v>
      </c>
      <c r="D20" s="1" t="s">
        <v>69</v>
      </c>
      <c r="E20" s="9">
        <v>4907.37</v>
      </c>
      <c r="F20" s="2">
        <v>10</v>
      </c>
      <c r="G20" s="12">
        <f>VLOOKUP(D20,'Salary Growth'!$B$7:$C$14,2,0)</f>
        <v>0.01</v>
      </c>
      <c r="H20" s="9">
        <f t="shared" si="2"/>
        <v>4956.4436999999998</v>
      </c>
      <c r="I20" s="11">
        <f t="shared" si="0"/>
        <v>2360.2112857142856</v>
      </c>
      <c r="J20" s="9">
        <f t="shared" si="1"/>
        <v>476.1904761904762</v>
      </c>
      <c r="K20" s="11">
        <f t="shared" si="3"/>
        <v>2836.4017619047618</v>
      </c>
    </row>
    <row r="21" spans="2:11" x14ac:dyDescent="0.2">
      <c r="B21" s="1">
        <v>8</v>
      </c>
      <c r="C21" s="1" t="s">
        <v>15</v>
      </c>
      <c r="D21" s="1" t="s">
        <v>63</v>
      </c>
      <c r="E21" s="9">
        <v>3951.14</v>
      </c>
      <c r="F21" s="2">
        <v>5</v>
      </c>
      <c r="G21" s="12">
        <f>VLOOKUP(D21,'Salary Growth'!$B$7:$C$14,2,0)</f>
        <v>0.02</v>
      </c>
      <c r="H21" s="9">
        <f t="shared" si="2"/>
        <v>4030.1628000000001</v>
      </c>
      <c r="I21" s="11">
        <f t="shared" si="0"/>
        <v>959.56257142857135</v>
      </c>
      <c r="J21" s="9">
        <f t="shared" si="1"/>
        <v>238.0952380952381</v>
      </c>
      <c r="K21" s="11">
        <f t="shared" si="3"/>
        <v>1197.6578095238094</v>
      </c>
    </row>
    <row r="22" spans="2:11" x14ac:dyDescent="0.2">
      <c r="B22" s="1">
        <v>9</v>
      </c>
      <c r="C22" s="1" t="s">
        <v>16</v>
      </c>
      <c r="D22" s="1" t="s">
        <v>63</v>
      </c>
      <c r="E22" s="9">
        <v>4597.28</v>
      </c>
      <c r="F22" s="2">
        <v>5</v>
      </c>
      <c r="G22" s="12">
        <f>VLOOKUP(D22,'Salary Growth'!$B$7:$C$14,2,0)</f>
        <v>0.02</v>
      </c>
      <c r="H22" s="9">
        <f t="shared" si="2"/>
        <v>4689.2255999999998</v>
      </c>
      <c r="I22" s="11">
        <f t="shared" si="0"/>
        <v>1116.4822857142856</v>
      </c>
      <c r="J22" s="9">
        <f t="shared" si="1"/>
        <v>238.0952380952381</v>
      </c>
      <c r="K22" s="11">
        <f t="shared" si="3"/>
        <v>1354.5775238095237</v>
      </c>
    </row>
    <row r="23" spans="2:11" x14ac:dyDescent="0.2">
      <c r="B23" s="1">
        <v>10</v>
      </c>
      <c r="C23" s="1" t="s">
        <v>17</v>
      </c>
      <c r="D23" s="1" t="s">
        <v>63</v>
      </c>
      <c r="E23" s="9">
        <v>5181.38</v>
      </c>
      <c r="F23" s="2">
        <v>5</v>
      </c>
      <c r="G23" s="12">
        <f>VLOOKUP(D23,'Salary Growth'!$B$7:$C$14,2,0)</f>
        <v>0.02</v>
      </c>
      <c r="H23" s="9">
        <f t="shared" si="2"/>
        <v>5285.0075999999999</v>
      </c>
      <c r="I23" s="11">
        <f t="shared" si="0"/>
        <v>1258.335142857143</v>
      </c>
      <c r="J23" s="9">
        <f t="shared" si="1"/>
        <v>238.0952380952381</v>
      </c>
      <c r="K23" s="11">
        <f t="shared" si="3"/>
        <v>1496.430380952381</v>
      </c>
    </row>
    <row r="24" spans="2:11" x14ac:dyDescent="0.2">
      <c r="B24" s="1">
        <v>11</v>
      </c>
      <c r="C24" s="1" t="s">
        <v>18</v>
      </c>
      <c r="D24" s="1" t="s">
        <v>63</v>
      </c>
      <c r="E24" s="9">
        <v>3162.96</v>
      </c>
      <c r="F24" s="2">
        <v>5</v>
      </c>
      <c r="G24" s="12">
        <f>VLOOKUP(D24,'Salary Growth'!$B$7:$C$14,2,0)</f>
        <v>0.02</v>
      </c>
      <c r="H24" s="9">
        <f t="shared" si="2"/>
        <v>3226.2192</v>
      </c>
      <c r="I24" s="11">
        <f t="shared" si="0"/>
        <v>768.14742857142858</v>
      </c>
      <c r="J24" s="9">
        <f t="shared" si="1"/>
        <v>192.03685714285714</v>
      </c>
      <c r="K24" s="11">
        <f t="shared" si="3"/>
        <v>960.18428571428569</v>
      </c>
    </row>
    <row r="25" spans="2:11" x14ac:dyDescent="0.2">
      <c r="B25" s="1">
        <v>12</v>
      </c>
      <c r="C25" s="1" t="s">
        <v>19</v>
      </c>
      <c r="D25" s="1" t="s">
        <v>68</v>
      </c>
      <c r="E25" s="9">
        <v>6511.8</v>
      </c>
      <c r="F25" s="2">
        <v>10</v>
      </c>
      <c r="G25" s="12">
        <f>VLOOKUP(D25,'Salary Growth'!$B$7:$C$14,2,0)</f>
        <v>0.04</v>
      </c>
      <c r="H25" s="9">
        <f t="shared" si="2"/>
        <v>6772.2720000000008</v>
      </c>
      <c r="I25" s="11">
        <f t="shared" si="0"/>
        <v>3224.8914285714291</v>
      </c>
      <c r="J25" s="9">
        <f t="shared" si="1"/>
        <v>476.1904761904762</v>
      </c>
      <c r="K25" s="11">
        <f t="shared" si="3"/>
        <v>3701.0819047619052</v>
      </c>
    </row>
    <row r="26" spans="2:11" x14ac:dyDescent="0.2">
      <c r="B26" s="1">
        <v>13</v>
      </c>
      <c r="C26" s="1" t="s">
        <v>20</v>
      </c>
      <c r="D26" s="1" t="s">
        <v>66</v>
      </c>
      <c r="E26" s="9">
        <v>4751.6499999999996</v>
      </c>
      <c r="F26" s="2">
        <v>6</v>
      </c>
      <c r="G26" s="12">
        <f>VLOOKUP(D26,'Salary Growth'!$B$7:$C$14,2,0)</f>
        <v>0.02</v>
      </c>
      <c r="H26" s="9">
        <f t="shared" si="2"/>
        <v>4846.683</v>
      </c>
      <c r="I26" s="11">
        <f t="shared" si="0"/>
        <v>1384.7665714285713</v>
      </c>
      <c r="J26" s="9">
        <f t="shared" si="1"/>
        <v>285.71428571428572</v>
      </c>
      <c r="K26" s="11">
        <f t="shared" si="3"/>
        <v>1670.4808571428571</v>
      </c>
    </row>
    <row r="27" spans="2:11" x14ac:dyDescent="0.2">
      <c r="B27" s="1">
        <v>14</v>
      </c>
      <c r="C27" s="1" t="s">
        <v>21</v>
      </c>
      <c r="D27" s="1" t="s">
        <v>69</v>
      </c>
      <c r="E27" s="9">
        <v>5952.03</v>
      </c>
      <c r="F27" s="2">
        <v>7</v>
      </c>
      <c r="G27" s="12">
        <f>VLOOKUP(D27,'Salary Growth'!$B$7:$C$14,2,0)</f>
        <v>0.01</v>
      </c>
      <c r="H27" s="9">
        <f t="shared" si="2"/>
        <v>6011.5502999999999</v>
      </c>
      <c r="I27" s="11">
        <f t="shared" si="0"/>
        <v>2003.8500999999999</v>
      </c>
      <c r="J27" s="9">
        <f t="shared" si="1"/>
        <v>333.33333333333337</v>
      </c>
      <c r="K27" s="11">
        <f t="shared" si="3"/>
        <v>2337.1834333333331</v>
      </c>
    </row>
    <row r="28" spans="2:11" x14ac:dyDescent="0.2">
      <c r="B28" s="1">
        <v>15</v>
      </c>
      <c r="C28" s="1" t="s">
        <v>22</v>
      </c>
      <c r="D28" s="1" t="s">
        <v>65</v>
      </c>
      <c r="E28" s="9">
        <v>6857.98</v>
      </c>
      <c r="F28" s="2">
        <v>7</v>
      </c>
      <c r="G28" s="12">
        <f>VLOOKUP(D28,'Salary Growth'!$B$7:$C$14,2,0)</f>
        <v>0.03</v>
      </c>
      <c r="H28" s="9">
        <f t="shared" si="2"/>
        <v>7063.7194</v>
      </c>
      <c r="I28" s="11">
        <f t="shared" si="0"/>
        <v>2354.5731333333333</v>
      </c>
      <c r="J28" s="9">
        <f t="shared" si="1"/>
        <v>333.33333333333337</v>
      </c>
      <c r="K28" s="11">
        <f t="shared" si="3"/>
        <v>2687.9064666666668</v>
      </c>
    </row>
    <row r="29" spans="2:11" x14ac:dyDescent="0.2">
      <c r="B29" s="1">
        <v>16</v>
      </c>
      <c r="C29" s="1" t="s">
        <v>23</v>
      </c>
      <c r="D29" s="1" t="s">
        <v>68</v>
      </c>
      <c r="E29" s="9">
        <v>4137.72</v>
      </c>
      <c r="F29" s="2">
        <v>8</v>
      </c>
      <c r="G29" s="12">
        <f>VLOOKUP(D29,'Salary Growth'!$B$7:$C$14,2,0)</f>
        <v>0.04</v>
      </c>
      <c r="H29" s="9">
        <f t="shared" si="2"/>
        <v>4303.2288000000008</v>
      </c>
      <c r="I29" s="11">
        <f t="shared" si="0"/>
        <v>1639.3252571428575</v>
      </c>
      <c r="J29" s="9">
        <f t="shared" si="1"/>
        <v>380.95238095238096</v>
      </c>
      <c r="K29" s="11">
        <f t="shared" si="3"/>
        <v>2020.2776380952384</v>
      </c>
    </row>
    <row r="30" spans="2:11" x14ac:dyDescent="0.2">
      <c r="B30" s="1">
        <v>17</v>
      </c>
      <c r="C30" s="1" t="s">
        <v>24</v>
      </c>
      <c r="D30" s="1" t="s">
        <v>66</v>
      </c>
      <c r="E30" s="9">
        <v>5085.66</v>
      </c>
      <c r="F30" s="2">
        <v>10</v>
      </c>
      <c r="G30" s="12">
        <f>VLOOKUP(D30,'Salary Growth'!$B$7:$C$14,2,0)</f>
        <v>0.02</v>
      </c>
      <c r="H30" s="9">
        <f t="shared" si="2"/>
        <v>5187.3732</v>
      </c>
      <c r="I30" s="11">
        <f t="shared" si="0"/>
        <v>2470.177714285714</v>
      </c>
      <c r="J30" s="9">
        <f t="shared" si="1"/>
        <v>476.1904761904762</v>
      </c>
      <c r="K30" s="11">
        <f t="shared" si="3"/>
        <v>2946.3681904761902</v>
      </c>
    </row>
    <row r="31" spans="2:11" x14ac:dyDescent="0.2">
      <c r="B31" s="1">
        <v>18</v>
      </c>
      <c r="C31" s="1" t="s">
        <v>25</v>
      </c>
      <c r="D31" s="1" t="s">
        <v>66</v>
      </c>
      <c r="E31" s="9">
        <v>5214.68</v>
      </c>
      <c r="F31" s="2">
        <v>7</v>
      </c>
      <c r="G31" s="12">
        <f>VLOOKUP(D31,'Salary Growth'!$B$7:$C$14,2,0)</f>
        <v>0.02</v>
      </c>
      <c r="H31" s="9">
        <f t="shared" si="2"/>
        <v>5318.9736000000003</v>
      </c>
      <c r="I31" s="11">
        <f t="shared" si="0"/>
        <v>1772.9911999999999</v>
      </c>
      <c r="J31" s="9">
        <f t="shared" si="1"/>
        <v>333.33333333333337</v>
      </c>
      <c r="K31" s="11">
        <f t="shared" si="3"/>
        <v>2106.3245333333334</v>
      </c>
    </row>
    <row r="32" spans="2:11" x14ac:dyDescent="0.2">
      <c r="B32" s="1">
        <v>19</v>
      </c>
      <c r="C32" s="1" t="s">
        <v>26</v>
      </c>
      <c r="D32" s="1" t="s">
        <v>66</v>
      </c>
      <c r="E32" s="9">
        <v>4408.53</v>
      </c>
      <c r="F32" s="2">
        <v>8</v>
      </c>
      <c r="G32" s="12">
        <f>VLOOKUP(D32,'Salary Growth'!$B$7:$C$14,2,0)</f>
        <v>0.02</v>
      </c>
      <c r="H32" s="9">
        <f t="shared" si="2"/>
        <v>4496.7006000000001</v>
      </c>
      <c r="I32" s="11">
        <f t="shared" si="0"/>
        <v>1713.0288</v>
      </c>
      <c r="J32" s="9">
        <f t="shared" si="1"/>
        <v>380.95238095238096</v>
      </c>
      <c r="K32" s="11">
        <f t="shared" si="3"/>
        <v>2093.9811809523808</v>
      </c>
    </row>
    <row r="33" spans="2:11" x14ac:dyDescent="0.2">
      <c r="B33" s="1">
        <v>20</v>
      </c>
      <c r="C33" s="1" t="s">
        <v>27</v>
      </c>
      <c r="D33" s="1" t="s">
        <v>65</v>
      </c>
      <c r="E33" s="9">
        <v>5369.15</v>
      </c>
      <c r="F33" s="2">
        <v>3</v>
      </c>
      <c r="G33" s="12">
        <f>VLOOKUP(D33,'Salary Growth'!$B$7:$C$14,2,0)</f>
        <v>0.03</v>
      </c>
      <c r="H33" s="9">
        <f t="shared" si="2"/>
        <v>5530.2244999999994</v>
      </c>
      <c r="I33" s="11">
        <f t="shared" si="0"/>
        <v>790.03207142857127</v>
      </c>
      <c r="J33" s="9">
        <f t="shared" si="1"/>
        <v>142.85714285714286</v>
      </c>
      <c r="K33" s="11">
        <f t="shared" si="3"/>
        <v>932.88921428571416</v>
      </c>
    </row>
    <row r="34" spans="2:11" x14ac:dyDescent="0.2">
      <c r="B34" s="1">
        <v>21</v>
      </c>
      <c r="C34" s="1" t="s">
        <v>28</v>
      </c>
      <c r="D34" s="1" t="s">
        <v>65</v>
      </c>
      <c r="E34" s="9">
        <v>4178.09</v>
      </c>
      <c r="F34" s="2">
        <v>6</v>
      </c>
      <c r="G34" s="12">
        <f>VLOOKUP(D34,'Salary Growth'!$B$7:$C$14,2,0)</f>
        <v>0.03</v>
      </c>
      <c r="H34" s="9">
        <f t="shared" si="2"/>
        <v>4303.4327000000003</v>
      </c>
      <c r="I34" s="11">
        <f t="shared" si="0"/>
        <v>1229.5522000000001</v>
      </c>
      <c r="J34" s="9">
        <f t="shared" si="1"/>
        <v>285.71428571428572</v>
      </c>
      <c r="K34" s="11">
        <f t="shared" si="3"/>
        <v>1515.2664857142859</v>
      </c>
    </row>
    <row r="35" spans="2:11" x14ac:dyDescent="0.2">
      <c r="B35" s="1">
        <v>22</v>
      </c>
      <c r="C35" s="1" t="s">
        <v>29</v>
      </c>
      <c r="D35" s="1" t="s">
        <v>69</v>
      </c>
      <c r="E35" s="9">
        <v>4368.76</v>
      </c>
      <c r="F35" s="2">
        <v>8</v>
      </c>
      <c r="G35" s="12">
        <f>VLOOKUP(D35,'Salary Growth'!$B$7:$C$14,2,0)</f>
        <v>0.01</v>
      </c>
      <c r="H35" s="9">
        <f t="shared" si="2"/>
        <v>4412.4476000000004</v>
      </c>
      <c r="I35" s="11">
        <f t="shared" si="0"/>
        <v>1680.9324190476193</v>
      </c>
      <c r="J35" s="9">
        <f t="shared" si="1"/>
        <v>380.95238095238096</v>
      </c>
      <c r="K35" s="11">
        <f t="shared" si="3"/>
        <v>2061.8848000000003</v>
      </c>
    </row>
    <row r="36" spans="2:11" x14ac:dyDescent="0.2">
      <c r="B36" s="1">
        <v>23</v>
      </c>
      <c r="C36" s="1" t="s">
        <v>30</v>
      </c>
      <c r="D36" s="1" t="s">
        <v>64</v>
      </c>
      <c r="E36" s="9">
        <v>2699.81</v>
      </c>
      <c r="F36" s="2">
        <v>8</v>
      </c>
      <c r="G36" s="12">
        <f>VLOOKUP(D36,'Salary Growth'!$B$7:$C$14,2,0)</f>
        <v>0.02</v>
      </c>
      <c r="H36" s="9">
        <f t="shared" si="2"/>
        <v>2753.8062</v>
      </c>
      <c r="I36" s="11">
        <f t="shared" si="0"/>
        <v>1049.0690285714286</v>
      </c>
      <c r="J36" s="9">
        <f t="shared" si="1"/>
        <v>262.26725714285715</v>
      </c>
      <c r="K36" s="11">
        <f t="shared" si="3"/>
        <v>1311.3362857142856</v>
      </c>
    </row>
    <row r="37" spans="2:11" x14ac:dyDescent="0.2">
      <c r="B37" s="1">
        <v>24</v>
      </c>
      <c r="C37" s="1" t="s">
        <v>31</v>
      </c>
      <c r="D37" s="1" t="s">
        <v>64</v>
      </c>
      <c r="E37" s="9">
        <v>6392.22</v>
      </c>
      <c r="F37" s="2">
        <v>0</v>
      </c>
      <c r="G37" s="12">
        <f>VLOOKUP(D37,'Salary Growth'!$B$7:$C$14,2,0)</f>
        <v>0.02</v>
      </c>
      <c r="H37" s="9">
        <f t="shared" si="2"/>
        <v>6520.0644000000002</v>
      </c>
      <c r="I37" s="11">
        <f t="shared" si="0"/>
        <v>0</v>
      </c>
      <c r="J37" s="9">
        <f t="shared" si="1"/>
        <v>0</v>
      </c>
      <c r="K37" s="11">
        <f t="shared" si="3"/>
        <v>0</v>
      </c>
    </row>
    <row r="38" spans="2:11" x14ac:dyDescent="0.2">
      <c r="B38" s="1">
        <v>25</v>
      </c>
      <c r="C38" s="1" t="s">
        <v>32</v>
      </c>
      <c r="D38" s="1" t="s">
        <v>67</v>
      </c>
      <c r="E38" s="9">
        <v>6078.39</v>
      </c>
      <c r="F38" s="2">
        <v>0</v>
      </c>
      <c r="G38" s="12">
        <f>VLOOKUP(D38,'Salary Growth'!$B$7:$C$14,2,0)</f>
        <v>0.01</v>
      </c>
      <c r="H38" s="9">
        <f t="shared" si="2"/>
        <v>6139.1739000000007</v>
      </c>
      <c r="I38" s="11">
        <f t="shared" si="0"/>
        <v>0</v>
      </c>
      <c r="J38" s="9">
        <f t="shared" si="1"/>
        <v>0</v>
      </c>
      <c r="K38" s="11">
        <f t="shared" si="3"/>
        <v>0</v>
      </c>
    </row>
    <row r="39" spans="2:11" x14ac:dyDescent="0.2">
      <c r="B39" s="1">
        <v>26</v>
      </c>
      <c r="C39" s="1" t="s">
        <v>33</v>
      </c>
      <c r="D39" s="1" t="s">
        <v>64</v>
      </c>
      <c r="E39" s="9">
        <v>5903.49</v>
      </c>
      <c r="F39" s="2">
        <v>0</v>
      </c>
      <c r="G39" s="12">
        <f>VLOOKUP(D39,'Salary Growth'!$B$7:$C$14,2,0)</f>
        <v>0.02</v>
      </c>
      <c r="H39" s="9">
        <f t="shared" si="2"/>
        <v>6021.5598</v>
      </c>
      <c r="I39" s="11">
        <f t="shared" si="0"/>
        <v>0</v>
      </c>
      <c r="J39" s="9">
        <f t="shared" si="1"/>
        <v>0</v>
      </c>
      <c r="K39" s="11">
        <f t="shared" si="3"/>
        <v>0</v>
      </c>
    </row>
    <row r="40" spans="2:11" x14ac:dyDescent="0.2">
      <c r="B40" s="1">
        <v>27</v>
      </c>
      <c r="C40" s="1" t="s">
        <v>34</v>
      </c>
      <c r="D40" s="1" t="s">
        <v>66</v>
      </c>
      <c r="E40" s="9">
        <v>6479.93</v>
      </c>
      <c r="F40" s="2">
        <v>5</v>
      </c>
      <c r="G40" s="12">
        <f>VLOOKUP(D40,'Salary Growth'!$B$7:$C$14,2,0)</f>
        <v>0.02</v>
      </c>
      <c r="H40" s="9">
        <f t="shared" si="2"/>
        <v>6609.5286000000006</v>
      </c>
      <c r="I40" s="11">
        <f t="shared" si="0"/>
        <v>1573.697285714286</v>
      </c>
      <c r="J40" s="9">
        <f t="shared" si="1"/>
        <v>238.0952380952381</v>
      </c>
      <c r="K40" s="11">
        <f t="shared" si="3"/>
        <v>1811.792523809524</v>
      </c>
    </row>
    <row r="41" spans="2:11" x14ac:dyDescent="0.2">
      <c r="B41" s="1">
        <v>28</v>
      </c>
      <c r="C41" s="1" t="s">
        <v>35</v>
      </c>
      <c r="D41" s="1" t="s">
        <v>66</v>
      </c>
      <c r="E41" s="9">
        <v>3666.11</v>
      </c>
      <c r="F41" s="2">
        <v>5</v>
      </c>
      <c r="G41" s="12">
        <f>VLOOKUP(D41,'Salary Growth'!$B$7:$C$14,2,0)</f>
        <v>0.02</v>
      </c>
      <c r="H41" s="9">
        <f t="shared" si="2"/>
        <v>3739.4322000000002</v>
      </c>
      <c r="I41" s="11">
        <f t="shared" si="0"/>
        <v>890.34100000000012</v>
      </c>
      <c r="J41" s="9">
        <f t="shared" si="1"/>
        <v>222.58525000000003</v>
      </c>
      <c r="K41" s="11">
        <f t="shared" si="3"/>
        <v>1112.9262500000002</v>
      </c>
    </row>
    <row r="42" spans="2:11" x14ac:dyDescent="0.2">
      <c r="B42" s="1">
        <v>29</v>
      </c>
      <c r="C42" s="1" t="s">
        <v>36</v>
      </c>
      <c r="D42" s="1" t="s">
        <v>66</v>
      </c>
      <c r="E42" s="9">
        <v>4815.87</v>
      </c>
      <c r="F42" s="2">
        <v>5</v>
      </c>
      <c r="G42" s="12">
        <f>VLOOKUP(D42,'Salary Growth'!$B$7:$C$14,2,0)</f>
        <v>0.02</v>
      </c>
      <c r="H42" s="9">
        <f t="shared" si="2"/>
        <v>4912.1873999999998</v>
      </c>
      <c r="I42" s="11">
        <f t="shared" si="0"/>
        <v>1169.5684285714285</v>
      </c>
      <c r="J42" s="9">
        <f t="shared" si="1"/>
        <v>238.0952380952381</v>
      </c>
      <c r="K42" s="11">
        <f t="shared" si="3"/>
        <v>1407.6636666666666</v>
      </c>
    </row>
    <row r="43" spans="2:11" x14ac:dyDescent="0.2">
      <c r="B43" s="1">
        <v>30</v>
      </c>
      <c r="C43" s="1" t="s">
        <v>37</v>
      </c>
      <c r="D43" s="1" t="s">
        <v>63</v>
      </c>
      <c r="E43" s="9">
        <v>5588.03</v>
      </c>
      <c r="F43" s="2">
        <v>0</v>
      </c>
      <c r="G43" s="12">
        <f>VLOOKUP(D43,'Salary Growth'!$B$7:$C$14,2,0)</f>
        <v>0.02</v>
      </c>
      <c r="H43" s="9">
        <f t="shared" si="2"/>
        <v>5699.7906000000003</v>
      </c>
      <c r="I43" s="11">
        <f t="shared" si="0"/>
        <v>0</v>
      </c>
      <c r="J43" s="9">
        <f t="shared" si="1"/>
        <v>0</v>
      </c>
      <c r="K43" s="11">
        <f t="shared" si="3"/>
        <v>0</v>
      </c>
    </row>
    <row r="44" spans="2:11" x14ac:dyDescent="0.2">
      <c r="B44" s="1">
        <v>31</v>
      </c>
      <c r="C44" s="1" t="s">
        <v>38</v>
      </c>
      <c r="D44" s="1" t="s">
        <v>63</v>
      </c>
      <c r="E44" s="9">
        <v>4911.47</v>
      </c>
      <c r="F44" s="2">
        <v>0</v>
      </c>
      <c r="G44" s="12">
        <f>VLOOKUP(D44,'Salary Growth'!$B$7:$C$14,2,0)</f>
        <v>0.02</v>
      </c>
      <c r="H44" s="9">
        <f t="shared" si="2"/>
        <v>5009.6994000000004</v>
      </c>
      <c r="I44" s="11">
        <f t="shared" si="0"/>
        <v>0</v>
      </c>
      <c r="J44" s="9">
        <f t="shared" si="1"/>
        <v>0</v>
      </c>
      <c r="K44" s="11">
        <f t="shared" si="3"/>
        <v>0</v>
      </c>
    </row>
    <row r="45" spans="2:11" x14ac:dyDescent="0.2">
      <c r="B45" s="1">
        <v>32</v>
      </c>
      <c r="C45" s="1" t="s">
        <v>39</v>
      </c>
      <c r="D45" s="1" t="s">
        <v>63</v>
      </c>
      <c r="E45" s="9">
        <v>5695.96</v>
      </c>
      <c r="F45" s="2">
        <v>10</v>
      </c>
      <c r="G45" s="12">
        <f>VLOOKUP(D45,'Salary Growth'!$B$7:$C$14,2,0)</f>
        <v>0.02</v>
      </c>
      <c r="H45" s="9">
        <f t="shared" si="2"/>
        <v>5809.8792000000003</v>
      </c>
      <c r="I45" s="11">
        <f t="shared" si="0"/>
        <v>2766.6091428571426</v>
      </c>
      <c r="J45" s="9">
        <f t="shared" si="1"/>
        <v>476.1904761904762</v>
      </c>
      <c r="K45" s="11">
        <f t="shared" si="3"/>
        <v>3242.7996190476188</v>
      </c>
    </row>
    <row r="46" spans="2:11" x14ac:dyDescent="0.2">
      <c r="B46" s="1">
        <v>33</v>
      </c>
      <c r="C46" s="1" t="s">
        <v>40</v>
      </c>
      <c r="D46" s="1" t="s">
        <v>63</v>
      </c>
      <c r="E46" s="9">
        <v>2824.53</v>
      </c>
      <c r="F46" s="2">
        <v>6</v>
      </c>
      <c r="G46" s="12">
        <f>VLOOKUP(D46,'Salary Growth'!$B$7:$C$14,2,0)</f>
        <v>0.02</v>
      </c>
      <c r="H46" s="9">
        <f t="shared" si="2"/>
        <v>2881.0206000000003</v>
      </c>
      <c r="I46" s="11">
        <f t="shared" ref="I46:I77" si="4">H46/$F$8*F46</f>
        <v>823.14874285714291</v>
      </c>
      <c r="J46" s="9">
        <f t="shared" ref="J46:J63" si="5">IF(H46&gt;$F$10,$F$10,H46)*$F$9/$F$8*F46</f>
        <v>205.78718571428573</v>
      </c>
      <c r="K46" s="11">
        <f t="shared" si="3"/>
        <v>1028.9359285714286</v>
      </c>
    </row>
    <row r="47" spans="2:11" x14ac:dyDescent="0.2">
      <c r="B47" s="1">
        <v>34</v>
      </c>
      <c r="C47" s="1" t="s">
        <v>41</v>
      </c>
      <c r="D47" s="1" t="s">
        <v>63</v>
      </c>
      <c r="E47" s="9">
        <v>4657.05</v>
      </c>
      <c r="F47" s="2">
        <v>8</v>
      </c>
      <c r="G47" s="12">
        <f>VLOOKUP(D47,'Salary Growth'!$B$7:$C$14,2,0)</f>
        <v>0.02</v>
      </c>
      <c r="H47" s="9">
        <f t="shared" si="2"/>
        <v>4750.1910000000007</v>
      </c>
      <c r="I47" s="11">
        <f t="shared" si="4"/>
        <v>1809.5965714285717</v>
      </c>
      <c r="J47" s="9">
        <f t="shared" si="5"/>
        <v>380.95238095238096</v>
      </c>
      <c r="K47" s="11">
        <f t="shared" si="3"/>
        <v>2190.5489523809529</v>
      </c>
    </row>
    <row r="48" spans="2:11" x14ac:dyDescent="0.2">
      <c r="B48" s="1">
        <v>35</v>
      </c>
      <c r="C48" s="1" t="s">
        <v>42</v>
      </c>
      <c r="D48" s="1" t="s">
        <v>67</v>
      </c>
      <c r="E48" s="9">
        <v>4401.2700000000004</v>
      </c>
      <c r="F48" s="2">
        <v>6</v>
      </c>
      <c r="G48" s="12">
        <f>VLOOKUP(D48,'Salary Growth'!$B$7:$C$14,2,0)</f>
        <v>0.01</v>
      </c>
      <c r="H48" s="9">
        <f t="shared" si="2"/>
        <v>4445.2827000000007</v>
      </c>
      <c r="I48" s="11">
        <f t="shared" si="4"/>
        <v>1270.0807714285716</v>
      </c>
      <c r="J48" s="9">
        <f t="shared" si="5"/>
        <v>285.71428571428572</v>
      </c>
      <c r="K48" s="11">
        <f t="shared" si="3"/>
        <v>1555.7950571428573</v>
      </c>
    </row>
    <row r="49" spans="2:11" x14ac:dyDescent="0.2">
      <c r="B49" s="1">
        <v>36</v>
      </c>
      <c r="C49" s="1" t="s">
        <v>43</v>
      </c>
      <c r="D49" s="1" t="s">
        <v>64</v>
      </c>
      <c r="E49" s="9">
        <v>5023.32</v>
      </c>
      <c r="F49" s="2">
        <v>7</v>
      </c>
      <c r="G49" s="12">
        <f>VLOOKUP(D49,'Salary Growth'!$B$7:$C$14,2,0)</f>
        <v>0.02</v>
      </c>
      <c r="H49" s="9">
        <f t="shared" si="2"/>
        <v>5123.7864</v>
      </c>
      <c r="I49" s="11">
        <f t="shared" si="4"/>
        <v>1707.9288000000001</v>
      </c>
      <c r="J49" s="9">
        <f t="shared" si="5"/>
        <v>333.33333333333337</v>
      </c>
      <c r="K49" s="11">
        <f t="shared" si="3"/>
        <v>2041.2621333333336</v>
      </c>
    </row>
    <row r="50" spans="2:11" x14ac:dyDescent="0.2">
      <c r="B50" s="1">
        <v>37</v>
      </c>
      <c r="C50" s="1" t="s">
        <v>44</v>
      </c>
      <c r="D50" s="1" t="s">
        <v>64</v>
      </c>
      <c r="E50" s="9">
        <v>5523.24</v>
      </c>
      <c r="F50" s="2">
        <v>1</v>
      </c>
      <c r="G50" s="12">
        <f>VLOOKUP(D50,'Salary Growth'!$B$7:$C$14,2,0)</f>
        <v>0.02</v>
      </c>
      <c r="H50" s="9">
        <f t="shared" si="2"/>
        <v>5633.7047999999995</v>
      </c>
      <c r="I50" s="11">
        <f t="shared" si="4"/>
        <v>268.27165714285712</v>
      </c>
      <c r="J50" s="9">
        <f t="shared" si="5"/>
        <v>47.61904761904762</v>
      </c>
      <c r="K50" s="11">
        <f t="shared" si="3"/>
        <v>315.89070476190477</v>
      </c>
    </row>
    <row r="51" spans="2:11" x14ac:dyDescent="0.2">
      <c r="B51" s="1">
        <v>38</v>
      </c>
      <c r="C51" s="1" t="s">
        <v>45</v>
      </c>
      <c r="D51" s="1" t="s">
        <v>67</v>
      </c>
      <c r="E51" s="9">
        <v>3725.96</v>
      </c>
      <c r="F51" s="2">
        <v>0</v>
      </c>
      <c r="G51" s="12">
        <f>VLOOKUP(D51,'Salary Growth'!$B$7:$C$14,2,0)</f>
        <v>0.01</v>
      </c>
      <c r="H51" s="9">
        <f t="shared" si="2"/>
        <v>3763.2195999999999</v>
      </c>
      <c r="I51" s="11">
        <f t="shared" si="4"/>
        <v>0</v>
      </c>
      <c r="J51" s="9">
        <f t="shared" si="5"/>
        <v>0</v>
      </c>
      <c r="K51" s="11">
        <f t="shared" si="3"/>
        <v>0</v>
      </c>
    </row>
    <row r="52" spans="2:11" x14ac:dyDescent="0.2">
      <c r="B52" s="1">
        <v>39</v>
      </c>
      <c r="C52" s="1" t="s">
        <v>46</v>
      </c>
      <c r="D52" s="1" t="s">
        <v>67</v>
      </c>
      <c r="E52" s="9">
        <v>4777.41</v>
      </c>
      <c r="F52" s="2">
        <v>10</v>
      </c>
      <c r="G52" s="12">
        <f>VLOOKUP(D52,'Salary Growth'!$B$7:$C$14,2,0)</f>
        <v>0.01</v>
      </c>
      <c r="H52" s="9">
        <f t="shared" si="2"/>
        <v>4825.1840999999995</v>
      </c>
      <c r="I52" s="11">
        <f t="shared" si="4"/>
        <v>2297.706714285714</v>
      </c>
      <c r="J52" s="9">
        <f t="shared" si="5"/>
        <v>476.1904761904762</v>
      </c>
      <c r="K52" s="11">
        <f t="shared" si="3"/>
        <v>2773.8971904761902</v>
      </c>
    </row>
    <row r="53" spans="2:11" x14ac:dyDescent="0.2">
      <c r="B53" s="1">
        <v>40</v>
      </c>
      <c r="C53" s="1" t="s">
        <v>47</v>
      </c>
      <c r="D53" s="1" t="s">
        <v>68</v>
      </c>
      <c r="E53" s="9">
        <v>4533.67</v>
      </c>
      <c r="F53" s="2">
        <v>5</v>
      </c>
      <c r="G53" s="12">
        <f>VLOOKUP(D53,'Salary Growth'!$B$7:$C$14,2,0)</f>
        <v>0.04</v>
      </c>
      <c r="H53" s="9">
        <f t="shared" si="2"/>
        <v>4715.0168000000003</v>
      </c>
      <c r="I53" s="11">
        <f t="shared" si="4"/>
        <v>1122.6230476190476</v>
      </c>
      <c r="J53" s="9">
        <f t="shared" si="5"/>
        <v>238.0952380952381</v>
      </c>
      <c r="K53" s="11">
        <f t="shared" si="3"/>
        <v>1360.7182857142857</v>
      </c>
    </row>
    <row r="54" spans="2:11" x14ac:dyDescent="0.2">
      <c r="B54" s="1">
        <v>41</v>
      </c>
      <c r="C54" s="1" t="s">
        <v>48</v>
      </c>
      <c r="D54" s="1" t="s">
        <v>67</v>
      </c>
      <c r="E54" s="9">
        <v>5927.93</v>
      </c>
      <c r="F54" s="2">
        <v>7</v>
      </c>
      <c r="G54" s="12">
        <f>VLOOKUP(D54,'Salary Growth'!$B$7:$C$14,2,0)</f>
        <v>0.01</v>
      </c>
      <c r="H54" s="9">
        <f t="shared" si="2"/>
        <v>5987.2093000000004</v>
      </c>
      <c r="I54" s="11">
        <f t="shared" si="4"/>
        <v>1995.7364333333333</v>
      </c>
      <c r="J54" s="9">
        <f t="shared" si="5"/>
        <v>333.33333333333337</v>
      </c>
      <c r="K54" s="11">
        <f t="shared" si="3"/>
        <v>2329.0697666666665</v>
      </c>
    </row>
    <row r="55" spans="2:11" x14ac:dyDescent="0.2">
      <c r="B55" s="1">
        <v>42</v>
      </c>
      <c r="C55" s="1" t="s">
        <v>49</v>
      </c>
      <c r="D55" s="1" t="s">
        <v>67</v>
      </c>
      <c r="E55" s="9">
        <v>4936.3</v>
      </c>
      <c r="F55" s="2">
        <v>7</v>
      </c>
      <c r="G55" s="12">
        <f>VLOOKUP(D55,'Salary Growth'!$B$7:$C$14,2,0)</f>
        <v>0.01</v>
      </c>
      <c r="H55" s="9">
        <f t="shared" si="2"/>
        <v>4985.6630000000005</v>
      </c>
      <c r="I55" s="11">
        <f t="shared" si="4"/>
        <v>1661.8876666666667</v>
      </c>
      <c r="J55" s="9">
        <f t="shared" si="5"/>
        <v>333.33333333333337</v>
      </c>
      <c r="K55" s="11">
        <f t="shared" si="3"/>
        <v>1995.221</v>
      </c>
    </row>
    <row r="56" spans="2:11" x14ac:dyDescent="0.2">
      <c r="B56" s="1">
        <v>43</v>
      </c>
      <c r="C56" s="1" t="s">
        <v>50</v>
      </c>
      <c r="D56" s="1" t="s">
        <v>67</v>
      </c>
      <c r="E56" s="9">
        <v>6262.04</v>
      </c>
      <c r="F56" s="2">
        <v>0</v>
      </c>
      <c r="G56" s="12">
        <f>VLOOKUP(D56,'Salary Growth'!$B$7:$C$14,2,0)</f>
        <v>0.01</v>
      </c>
      <c r="H56" s="9">
        <f t="shared" si="2"/>
        <v>6324.6603999999998</v>
      </c>
      <c r="I56" s="11">
        <f t="shared" si="4"/>
        <v>0</v>
      </c>
      <c r="J56" s="9">
        <f t="shared" si="5"/>
        <v>0</v>
      </c>
      <c r="K56" s="11">
        <f t="shared" si="3"/>
        <v>0</v>
      </c>
    </row>
    <row r="57" spans="2:11" x14ac:dyDescent="0.2">
      <c r="B57" s="1">
        <v>44</v>
      </c>
      <c r="C57" s="1" t="s">
        <v>51</v>
      </c>
      <c r="D57" s="1" t="s">
        <v>63</v>
      </c>
      <c r="E57" s="9">
        <v>3088.98</v>
      </c>
      <c r="F57" s="2">
        <v>6</v>
      </c>
      <c r="G57" s="12">
        <f>VLOOKUP(D57,'Salary Growth'!$B$7:$C$14,2,0)</f>
        <v>0.02</v>
      </c>
      <c r="H57" s="9">
        <f t="shared" si="2"/>
        <v>3150.7595999999999</v>
      </c>
      <c r="I57" s="11">
        <f t="shared" si="4"/>
        <v>900.21702857142861</v>
      </c>
      <c r="J57" s="9">
        <f t="shared" si="5"/>
        <v>225.05425714285715</v>
      </c>
      <c r="K57" s="11">
        <f t="shared" si="3"/>
        <v>1125.2712857142858</v>
      </c>
    </row>
    <row r="58" spans="2:11" x14ac:dyDescent="0.2">
      <c r="B58" s="1">
        <v>45</v>
      </c>
      <c r="C58" s="1" t="s">
        <v>52</v>
      </c>
      <c r="D58" s="1" t="s">
        <v>67</v>
      </c>
      <c r="E58" s="9">
        <v>3255.84</v>
      </c>
      <c r="F58" s="2">
        <v>8</v>
      </c>
      <c r="G58" s="12">
        <f>VLOOKUP(D58,'Salary Growth'!$B$7:$C$14,2,0)</f>
        <v>0.01</v>
      </c>
      <c r="H58" s="9">
        <f t="shared" si="2"/>
        <v>3288.3984</v>
      </c>
      <c r="I58" s="11">
        <f t="shared" si="4"/>
        <v>1252.7231999999999</v>
      </c>
      <c r="J58" s="9">
        <f t="shared" si="5"/>
        <v>313.18079999999998</v>
      </c>
      <c r="K58" s="11">
        <f t="shared" si="3"/>
        <v>1565.904</v>
      </c>
    </row>
    <row r="59" spans="2:11" x14ac:dyDescent="0.2">
      <c r="B59" s="1">
        <v>46</v>
      </c>
      <c r="C59" s="1" t="s">
        <v>53</v>
      </c>
      <c r="D59" s="1" t="s">
        <v>67</v>
      </c>
      <c r="E59" s="9">
        <v>5295.83</v>
      </c>
      <c r="F59" s="2">
        <v>0</v>
      </c>
      <c r="G59" s="12">
        <f>VLOOKUP(D59,'Salary Growth'!$B$7:$C$14,2,0)</f>
        <v>0.01</v>
      </c>
      <c r="H59" s="9">
        <f t="shared" si="2"/>
        <v>5348.7883000000002</v>
      </c>
      <c r="I59" s="11">
        <f t="shared" si="4"/>
        <v>0</v>
      </c>
      <c r="J59" s="9">
        <f t="shared" si="5"/>
        <v>0</v>
      </c>
      <c r="K59" s="11">
        <f t="shared" si="3"/>
        <v>0</v>
      </c>
    </row>
    <row r="60" spans="2:11" x14ac:dyDescent="0.2">
      <c r="B60" s="1">
        <v>47</v>
      </c>
      <c r="C60" s="1" t="s">
        <v>54</v>
      </c>
      <c r="D60" s="1" t="s">
        <v>67</v>
      </c>
      <c r="E60" s="9">
        <v>3492.7</v>
      </c>
      <c r="F60" s="2">
        <v>7</v>
      </c>
      <c r="G60" s="12">
        <f>VLOOKUP(D60,'Salary Growth'!$B$7:$C$14,2,0)</f>
        <v>0.01</v>
      </c>
      <c r="H60" s="9">
        <f t="shared" si="2"/>
        <v>3527.627</v>
      </c>
      <c r="I60" s="11">
        <f t="shared" si="4"/>
        <v>1175.8756666666668</v>
      </c>
      <c r="J60" s="9">
        <f t="shared" si="5"/>
        <v>293.9689166666667</v>
      </c>
      <c r="K60" s="11">
        <f t="shared" si="3"/>
        <v>1469.8445833333335</v>
      </c>
    </row>
    <row r="61" spans="2:11" x14ac:dyDescent="0.2">
      <c r="B61" s="1">
        <v>48</v>
      </c>
      <c r="C61" s="1" t="s">
        <v>55</v>
      </c>
      <c r="D61" s="1" t="s">
        <v>67</v>
      </c>
      <c r="E61" s="9">
        <v>5026.88</v>
      </c>
      <c r="F61" s="2">
        <v>9</v>
      </c>
      <c r="G61" s="12">
        <f>VLOOKUP(D61,'Salary Growth'!$B$7:$C$14,2,0)</f>
        <v>0.01</v>
      </c>
      <c r="H61" s="9">
        <f t="shared" si="2"/>
        <v>5077.1487999999999</v>
      </c>
      <c r="I61" s="11">
        <f t="shared" si="4"/>
        <v>2175.9209142857144</v>
      </c>
      <c r="J61" s="9">
        <f t="shared" si="5"/>
        <v>428.57142857142856</v>
      </c>
      <c r="K61" s="11">
        <f t="shared" si="3"/>
        <v>2604.4923428571428</v>
      </c>
    </row>
    <row r="62" spans="2:11" x14ac:dyDescent="0.2">
      <c r="B62" s="1">
        <v>49</v>
      </c>
      <c r="C62" s="1" t="s">
        <v>56</v>
      </c>
      <c r="D62" s="1" t="s">
        <v>67</v>
      </c>
      <c r="E62" s="9">
        <v>6936.08</v>
      </c>
      <c r="F62" s="2">
        <v>8</v>
      </c>
      <c r="G62" s="12">
        <f>VLOOKUP(D62,'Salary Growth'!$B$7:$C$14,2,0)</f>
        <v>0.01</v>
      </c>
      <c r="H62" s="9">
        <f t="shared" si="2"/>
        <v>7005.4408000000003</v>
      </c>
      <c r="I62" s="11">
        <f t="shared" si="4"/>
        <v>2668.7393523809524</v>
      </c>
      <c r="J62" s="9">
        <f t="shared" si="5"/>
        <v>380.95238095238096</v>
      </c>
      <c r="K62" s="11">
        <f t="shared" si="3"/>
        <v>3049.6917333333331</v>
      </c>
    </row>
    <row r="63" spans="2:11" x14ac:dyDescent="0.2">
      <c r="B63" s="1">
        <v>50</v>
      </c>
      <c r="C63" s="1" t="s">
        <v>57</v>
      </c>
      <c r="D63" s="1" t="s">
        <v>67</v>
      </c>
      <c r="E63" s="9">
        <v>2504.23</v>
      </c>
      <c r="F63" s="2">
        <v>5</v>
      </c>
      <c r="G63" s="12">
        <f>VLOOKUP(D63,'Salary Growth'!$B$7:$C$14,2,0)</f>
        <v>0.01</v>
      </c>
      <c r="H63" s="9">
        <f t="shared" si="2"/>
        <v>2529.2723000000001</v>
      </c>
      <c r="I63" s="11">
        <f t="shared" si="4"/>
        <v>602.20769047619046</v>
      </c>
      <c r="J63" s="9">
        <f t="shared" si="5"/>
        <v>150.55192261904762</v>
      </c>
      <c r="K63" s="11">
        <f t="shared" si="3"/>
        <v>752.75961309523814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4"/>
  <sheetViews>
    <sheetView showGridLines="0" zoomScaleNormal="100" workbookViewId="0">
      <selection activeCell="F16" sqref="F16"/>
    </sheetView>
  </sheetViews>
  <sheetFormatPr defaultRowHeight="11.25" x14ac:dyDescent="0.2"/>
  <cols>
    <col min="1" max="1" width="2" style="1" customWidth="1"/>
    <col min="2" max="2" width="15.7109375" style="1" customWidth="1"/>
    <col min="3" max="3" width="13.85546875" style="1" bestFit="1" customWidth="1"/>
    <col min="4" max="16384" width="9.140625" style="1"/>
  </cols>
  <sheetData>
    <row r="2" spans="2:3" ht="15.75" x14ac:dyDescent="0.25">
      <c r="B2" s="3" t="s">
        <v>70</v>
      </c>
    </row>
    <row r="3" spans="2:3" ht="12" x14ac:dyDescent="0.2">
      <c r="B3" s="5" t="s">
        <v>4</v>
      </c>
    </row>
    <row r="5" spans="2:3" x14ac:dyDescent="0.2">
      <c r="B5" s="6" t="s">
        <v>5</v>
      </c>
    </row>
    <row r="7" spans="2:3" x14ac:dyDescent="0.2">
      <c r="B7" s="7" t="s">
        <v>62</v>
      </c>
      <c r="C7" s="7" t="s">
        <v>71</v>
      </c>
    </row>
    <row r="8" spans="2:3" x14ac:dyDescent="0.2">
      <c r="B8" s="1" t="s">
        <v>64</v>
      </c>
      <c r="C8" s="10">
        <v>0.02</v>
      </c>
    </row>
    <row r="9" spans="2:3" x14ac:dyDescent="0.2">
      <c r="B9" s="1" t="s">
        <v>65</v>
      </c>
      <c r="C9" s="10">
        <v>0.03</v>
      </c>
    </row>
    <row r="10" spans="2:3" x14ac:dyDescent="0.2">
      <c r="B10" s="1" t="s">
        <v>69</v>
      </c>
      <c r="C10" s="10">
        <v>0.01</v>
      </c>
    </row>
    <row r="11" spans="2:3" x14ac:dyDescent="0.2">
      <c r="B11" s="1" t="s">
        <v>68</v>
      </c>
      <c r="C11" s="10">
        <v>0.04</v>
      </c>
    </row>
    <row r="12" spans="2:3" x14ac:dyDescent="0.2">
      <c r="B12" s="1" t="s">
        <v>66</v>
      </c>
      <c r="C12" s="10">
        <v>0.02</v>
      </c>
    </row>
    <row r="13" spans="2:3" x14ac:dyDescent="0.2">
      <c r="B13" s="1" t="s">
        <v>67</v>
      </c>
      <c r="C13" s="10">
        <v>0.01</v>
      </c>
    </row>
    <row r="14" spans="2:3" x14ac:dyDescent="0.2">
      <c r="B14" s="1" t="s">
        <v>63</v>
      </c>
      <c r="C14" s="10">
        <v>0.02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B0AD5B-36CB-4647-A6E5-BD557E3DCBE6}">
  <ds:schemaRefs>
    <ds:schemaRef ds:uri="7b38f2a3-aa4f-459a-96a7-609069baf88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10a6c26-33a8-4c30-9028-1a854218d472"/>
  </ds:schemaRefs>
</ds:datastoreItem>
</file>

<file path=customXml/itemProps2.xml><?xml version="1.0" encoding="utf-8"?>
<ds:datastoreItem xmlns:ds="http://schemas.openxmlformats.org/officeDocument/2006/customXml" ds:itemID="{8794BD36-78BD-41D7-B232-C504220BF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CF5F6D-E24B-4EE2-88C9-86ECCBF22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UPL Calculation</vt:lpstr>
      <vt:lpstr>Salary Growth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2020-10-15T15:50:58Z</dcterms:created>
  <dcterms:modified xsi:type="dcterms:W3CDTF">2020-10-16T06:17:09Z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