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/>
  <mc:AlternateContent xmlns:mc="http://schemas.openxmlformats.org/markup-compatibility/2006">
    <mc:Choice Requires="x15">
      <x15ac:absPath xmlns:x15ac="http://schemas.microsoft.com/office/spreadsheetml/2010/11/ac" url="https://mainacreatures.sharepoint.com/sites/Magnimetrics/Shared Documents/Articles/Trial Balance Mapping/"/>
    </mc:Choice>
  </mc:AlternateContent>
  <xr:revisionPtr revIDLastSave="236" documentId="8_{D8CED2ED-3DC3-4B7B-80FE-F1FACA3707B6}" xr6:coauthVersionLast="45" xr6:coauthVersionMax="45" xr10:uidLastSave="{9E6A0EC0-4F8F-4B15-B6AD-496D63E69A8D}"/>
  <bookViews>
    <workbookView xWindow="-120" yWindow="-120" windowWidth="29040" windowHeight="15990" xr2:uid="{00000000-000D-0000-FFFF-FFFF00000000}"/>
  </bookViews>
  <sheets>
    <sheet name="Income Statement" sheetId="8" r:id="rId1"/>
    <sheet name="Balance Sheet" sheetId="9" r:id="rId2"/>
    <sheet name="TB Mapping" sheetId="7" r:id="rId3"/>
    <sheet name="Settings" sheetId="10" r:id="rId4"/>
  </sheets>
  <definedNames>
    <definedName name="_xlnm._FilterDatabase" localSheetId="2" hidden="1">'TB Mapping'!$B$7:$M$66</definedName>
    <definedName name="ReportDate">Settings!$D$7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4" i="9" l="1"/>
  <c r="E33" i="9"/>
  <c r="E32" i="9"/>
  <c r="E31" i="9"/>
  <c r="E28" i="9"/>
  <c r="E24" i="9"/>
  <c r="E25" i="9" s="1"/>
  <c r="E23" i="9"/>
  <c r="E17" i="9"/>
  <c r="E16" i="9"/>
  <c r="E15" i="9"/>
  <c r="E14" i="9"/>
  <c r="E10" i="9"/>
  <c r="E11" i="9"/>
  <c r="E9" i="9"/>
  <c r="E34" i="9"/>
  <c r="D34" i="9"/>
  <c r="D36" i="9" s="1"/>
  <c r="D38" i="9" s="1"/>
  <c r="E29" i="9"/>
  <c r="D29" i="9"/>
  <c r="D25" i="9"/>
  <c r="D12" i="9"/>
  <c r="D18" i="9"/>
  <c r="E18" i="9"/>
  <c r="E12" i="9"/>
  <c r="C23" i="9"/>
  <c r="C33" i="9"/>
  <c r="C32" i="9"/>
  <c r="C31" i="9"/>
  <c r="C28" i="9"/>
  <c r="C24" i="9"/>
  <c r="C17" i="9"/>
  <c r="C16" i="9"/>
  <c r="C15" i="9"/>
  <c r="C14" i="9"/>
  <c r="C10" i="9"/>
  <c r="C11" i="9"/>
  <c r="C9" i="9"/>
  <c r="N9" i="7"/>
  <c r="N10" i="7"/>
  <c r="N11" i="7"/>
  <c r="N12" i="7"/>
  <c r="N13" i="7"/>
  <c r="N14" i="7"/>
  <c r="N15" i="7"/>
  <c r="N16" i="7"/>
  <c r="N17" i="7"/>
  <c r="N18" i="7"/>
  <c r="N19" i="7"/>
  <c r="N20" i="7"/>
  <c r="N21" i="7"/>
  <c r="N22" i="7"/>
  <c r="N23" i="7"/>
  <c r="N24" i="7"/>
  <c r="N25" i="7"/>
  <c r="N26" i="7"/>
  <c r="N27" i="7"/>
  <c r="N28" i="7"/>
  <c r="N29" i="7"/>
  <c r="N30" i="7"/>
  <c r="N31" i="7"/>
  <c r="N32" i="7"/>
  <c r="N33" i="7"/>
  <c r="N34" i="7"/>
  <c r="N35" i="7"/>
  <c r="N36" i="7"/>
  <c r="N37" i="7"/>
  <c r="N38" i="7"/>
  <c r="N39" i="7"/>
  <c r="N40" i="7"/>
  <c r="N41" i="7"/>
  <c r="N42" i="7"/>
  <c r="N43" i="7"/>
  <c r="N44" i="7"/>
  <c r="N45" i="7"/>
  <c r="N46" i="7"/>
  <c r="N47" i="7"/>
  <c r="N48" i="7"/>
  <c r="N49" i="7"/>
  <c r="N50" i="7"/>
  <c r="N51" i="7"/>
  <c r="N52" i="7"/>
  <c r="N53" i="7"/>
  <c r="N54" i="7"/>
  <c r="N55" i="7"/>
  <c r="N56" i="7"/>
  <c r="N57" i="7"/>
  <c r="N58" i="7"/>
  <c r="N59" i="7"/>
  <c r="N60" i="7"/>
  <c r="N61" i="7"/>
  <c r="N62" i="7"/>
  <c r="N63" i="7"/>
  <c r="N64" i="7"/>
  <c r="N65" i="7"/>
  <c r="N66" i="7"/>
  <c r="N8" i="7"/>
  <c r="H9" i="7"/>
  <c r="H10" i="7"/>
  <c r="H11" i="7"/>
  <c r="H12" i="7"/>
  <c r="H13" i="7"/>
  <c r="H14" i="7"/>
  <c r="H15" i="7"/>
  <c r="H16" i="7"/>
  <c r="H17" i="7"/>
  <c r="H18" i="7"/>
  <c r="H19" i="7"/>
  <c r="H20" i="7"/>
  <c r="H21" i="7"/>
  <c r="H22" i="7"/>
  <c r="H23" i="7"/>
  <c r="H24" i="7"/>
  <c r="H25" i="7"/>
  <c r="H26" i="7"/>
  <c r="H27" i="7"/>
  <c r="H28" i="7"/>
  <c r="H29" i="7"/>
  <c r="H30" i="7"/>
  <c r="H31" i="7"/>
  <c r="H32" i="7"/>
  <c r="H33" i="7"/>
  <c r="H34" i="7"/>
  <c r="H35" i="7"/>
  <c r="H36" i="7"/>
  <c r="H37" i="7"/>
  <c r="H38" i="7"/>
  <c r="H39" i="7"/>
  <c r="H40" i="7"/>
  <c r="H41" i="7"/>
  <c r="H42" i="7"/>
  <c r="H43" i="7"/>
  <c r="H44" i="7"/>
  <c r="H45" i="7"/>
  <c r="H46" i="7"/>
  <c r="H47" i="7"/>
  <c r="H48" i="7"/>
  <c r="H49" i="7"/>
  <c r="H50" i="7"/>
  <c r="H51" i="7"/>
  <c r="H52" i="7"/>
  <c r="H53" i="7"/>
  <c r="H54" i="7"/>
  <c r="H55" i="7"/>
  <c r="H56" i="7"/>
  <c r="H57" i="7"/>
  <c r="H58" i="7"/>
  <c r="H59" i="7"/>
  <c r="H60" i="7"/>
  <c r="H61" i="7"/>
  <c r="H62" i="7"/>
  <c r="H63" i="7"/>
  <c r="H64" i="7"/>
  <c r="H65" i="7"/>
  <c r="H66" i="7"/>
  <c r="H8" i="7"/>
  <c r="C8" i="8"/>
  <c r="C22" i="8"/>
  <c r="C21" i="8"/>
  <c r="C17" i="8"/>
  <c r="C16" i="8"/>
  <c r="C15" i="8"/>
  <c r="C14" i="8"/>
  <c r="C13" i="8"/>
  <c r="C10" i="8"/>
  <c r="K9" i="7"/>
  <c r="K10" i="7"/>
  <c r="K11" i="7"/>
  <c r="K12" i="7"/>
  <c r="K13" i="7"/>
  <c r="K14" i="7"/>
  <c r="K15" i="7"/>
  <c r="K16" i="7"/>
  <c r="K17" i="7"/>
  <c r="K18" i="7"/>
  <c r="K19" i="7"/>
  <c r="K20" i="7"/>
  <c r="K21" i="7"/>
  <c r="K22" i="7"/>
  <c r="K23" i="7"/>
  <c r="K24" i="7"/>
  <c r="K25" i="7"/>
  <c r="K26" i="7"/>
  <c r="K27" i="7"/>
  <c r="K28" i="7"/>
  <c r="K29" i="7"/>
  <c r="K30" i="7"/>
  <c r="K31" i="7"/>
  <c r="K32" i="7"/>
  <c r="K33" i="7"/>
  <c r="K34" i="7"/>
  <c r="K35" i="7"/>
  <c r="K36" i="7"/>
  <c r="K37" i="7"/>
  <c r="K38" i="7"/>
  <c r="K39" i="7"/>
  <c r="K40" i="7"/>
  <c r="K41" i="7"/>
  <c r="K42" i="7"/>
  <c r="K43" i="7"/>
  <c r="K44" i="7"/>
  <c r="K45" i="7"/>
  <c r="K46" i="7"/>
  <c r="K47" i="7"/>
  <c r="K48" i="7"/>
  <c r="K49" i="7"/>
  <c r="K50" i="7"/>
  <c r="K51" i="7"/>
  <c r="K52" i="7"/>
  <c r="K53" i="7"/>
  <c r="K54" i="7"/>
  <c r="K55" i="7"/>
  <c r="K56" i="7"/>
  <c r="K57" i="7"/>
  <c r="K58" i="7"/>
  <c r="K59" i="7"/>
  <c r="K60" i="7"/>
  <c r="K61" i="7"/>
  <c r="K62" i="7"/>
  <c r="K63" i="7"/>
  <c r="K64" i="7"/>
  <c r="K65" i="7"/>
  <c r="K66" i="7"/>
  <c r="K8" i="7"/>
  <c r="C3" i="9"/>
  <c r="C3" i="8"/>
  <c r="E36" i="9" l="1"/>
  <c r="E20" i="9"/>
  <c r="E38" i="9"/>
  <c r="D20" i="9"/>
  <c r="C29" i="9"/>
  <c r="C34" i="9"/>
  <c r="C12" i="9"/>
  <c r="C23" i="8"/>
  <c r="C19" i="8"/>
  <c r="C25" i="8" l="1"/>
  <c r="C25" i="9"/>
  <c r="C36" i="9" s="1"/>
  <c r="C18" i="9"/>
  <c r="C20" i="9" s="1"/>
  <c r="C38" i="9" l="1"/>
</calcChain>
</file>

<file path=xl/sharedStrings.xml><?xml version="1.0" encoding="utf-8"?>
<sst xmlns="http://schemas.openxmlformats.org/spreadsheetml/2006/main" count="295" uniqueCount="118">
  <si>
    <t>Account</t>
  </si>
  <si>
    <t>Account name</t>
  </si>
  <si>
    <t>Opening Balance Debit</t>
  </si>
  <si>
    <t>Opening Balance Credit</t>
  </si>
  <si>
    <t>Turnover Debit</t>
  </si>
  <si>
    <t>Turnover Credit</t>
  </si>
  <si>
    <t>Closing Balance Debit</t>
  </si>
  <si>
    <t>Closing Balance Credit</t>
  </si>
  <si>
    <t>Trial Balance Mapping</t>
  </si>
  <si>
    <t>Magnimetrics</t>
  </si>
  <si>
    <t>Share Capital</t>
  </si>
  <si>
    <t>Retained Earnings</t>
  </si>
  <si>
    <t>Uncovered Losses</t>
  </si>
  <si>
    <t>Current Year Result Profit or Loss</t>
  </si>
  <si>
    <t>Leases</t>
  </si>
  <si>
    <t>Hardware</t>
  </si>
  <si>
    <t>Furniture and Fittings</t>
  </si>
  <si>
    <t>Other PPE</t>
  </si>
  <si>
    <t>Right of usage (leases)</t>
  </si>
  <si>
    <t>PPE Depreciation</t>
  </si>
  <si>
    <t>Hardware Depreciation</t>
  </si>
  <si>
    <t>Furniture and Fittings Depreciation</t>
  </si>
  <si>
    <t>Other PPE Depreciation</t>
  </si>
  <si>
    <t>Right of usage Depreciation</t>
  </si>
  <si>
    <t>Inventory</t>
  </si>
  <si>
    <t>Domestic Suppliers</t>
  </si>
  <si>
    <t>Foreign Suppliers</t>
  </si>
  <si>
    <t>Supplier Advances</t>
  </si>
  <si>
    <t>Clients</t>
  </si>
  <si>
    <t>Export Clients</t>
  </si>
  <si>
    <t>Payroll</t>
  </si>
  <si>
    <t>Unused Paid Leave Balances</t>
  </si>
  <si>
    <t>Employees</t>
  </si>
  <si>
    <t>Other employee-related</t>
  </si>
  <si>
    <t>Income Tax Balance</t>
  </si>
  <si>
    <t>Personal Income Tax</t>
  </si>
  <si>
    <t>VAT on Purchases</t>
  </si>
  <si>
    <t>VAT on Sales</t>
  </si>
  <si>
    <t>VAT for Reimbursement</t>
  </si>
  <si>
    <t>Other balances with government agencies</t>
  </si>
  <si>
    <t>Social securities</t>
  </si>
  <si>
    <t>Health insurance</t>
  </si>
  <si>
    <t>Guarantees</t>
  </si>
  <si>
    <t>Shareholder balances</t>
  </si>
  <si>
    <t>Insurance</t>
  </si>
  <si>
    <t>Deferred Tax Assets</t>
  </si>
  <si>
    <t>Other Debtors</t>
  </si>
  <si>
    <t>Other Creditors</t>
  </si>
  <si>
    <t>Cash on hand</t>
  </si>
  <si>
    <t>Cash in bank</t>
  </si>
  <si>
    <t>Expense on materials</t>
  </si>
  <si>
    <t>Hired services</t>
  </si>
  <si>
    <t>Depreciation</t>
  </si>
  <si>
    <t>Amortization</t>
  </si>
  <si>
    <t>Payroll expenses</t>
  </si>
  <si>
    <t>Unused Paid Leave Expenses</t>
  </si>
  <si>
    <t>Social security expenses</t>
  </si>
  <si>
    <t>Taxes and other charges</t>
  </si>
  <si>
    <t>Other expenses</t>
  </si>
  <si>
    <t>Assets under construction and acquisition</t>
  </si>
  <si>
    <t>Interest expense</t>
  </si>
  <si>
    <t>Other finance costs</t>
  </si>
  <si>
    <t>Prepaid expenses</t>
  </si>
  <si>
    <t>Services Revenue</t>
  </si>
  <si>
    <t>PPE Sales Revenue</t>
  </si>
  <si>
    <t>Other income</t>
  </si>
  <si>
    <t>Income from Exchange rate FX</t>
  </si>
  <si>
    <t>Expenses for Exchangge rate FX</t>
  </si>
  <si>
    <t>Other Finance income</t>
  </si>
  <si>
    <t>Class</t>
  </si>
  <si>
    <t>Equity</t>
  </si>
  <si>
    <t>Liabilities</t>
  </si>
  <si>
    <t>Assets</t>
  </si>
  <si>
    <t>Expenses</t>
  </si>
  <si>
    <t>PPE</t>
  </si>
  <si>
    <t>Revenue</t>
  </si>
  <si>
    <t>Retained earnings</t>
  </si>
  <si>
    <t>Intangibles</t>
  </si>
  <si>
    <t>Trade payables</t>
  </si>
  <si>
    <t>Other payables</t>
  </si>
  <si>
    <t>Related Parties</t>
  </si>
  <si>
    <t>Other receivables</t>
  </si>
  <si>
    <t>Trade receivables</t>
  </si>
  <si>
    <t>Material expenses</t>
  </si>
  <si>
    <t>Depreciation and Amortization</t>
  </si>
  <si>
    <t>Finance costs</t>
  </si>
  <si>
    <t>Sales Revenue</t>
  </si>
  <si>
    <t>Finance income</t>
  </si>
  <si>
    <t>Non-current assets</t>
  </si>
  <si>
    <t>Current assets</t>
  </si>
  <si>
    <t>Non-current liabilities</t>
  </si>
  <si>
    <t>Current liabilities</t>
  </si>
  <si>
    <t>Total Equity and Liabilities</t>
  </si>
  <si>
    <t>Total Assets</t>
  </si>
  <si>
    <t>Check</t>
  </si>
  <si>
    <t>Net Finance income, costs</t>
  </si>
  <si>
    <t>Operating Profit</t>
  </si>
  <si>
    <t>Profit/loss for the year, before tax</t>
  </si>
  <si>
    <t>Share capital</t>
  </si>
  <si>
    <t>Related parties</t>
  </si>
  <si>
    <t>Cash</t>
  </si>
  <si>
    <t>Sales revenue</t>
  </si>
  <si>
    <t>Income Statement</t>
  </si>
  <si>
    <t>in EUR</t>
  </si>
  <si>
    <t>Balance Sheet</t>
  </si>
  <si>
    <t>Amount</t>
  </si>
  <si>
    <t>Report Settings</t>
  </si>
  <si>
    <t>Report Date</t>
  </si>
  <si>
    <t>Statement</t>
  </si>
  <si>
    <t>Statements</t>
  </si>
  <si>
    <t>Account Class</t>
  </si>
  <si>
    <t>No-selection Option</t>
  </si>
  <si>
    <t>Select Statement</t>
  </si>
  <si>
    <t>Net T/O</t>
  </si>
  <si>
    <t>Net Opening Balance</t>
  </si>
  <si>
    <t>Net Closing Balance</t>
  </si>
  <si>
    <t>Final</t>
  </si>
  <si>
    <t>Adjustment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</si>
</sst>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2"/>
      <color rgb="FF002060"/>
      <name val="Arial"/>
      <family val="2"/>
    </font>
    <font>
      <b/>
      <sz val="9"/>
      <color rgb="FF002060"/>
      <name val="Arial"/>
      <family val="2"/>
    </font>
    <font>
      <b/>
      <i/>
      <sz val="8"/>
      <color rgb="FF002060"/>
      <name val="Arial"/>
      <family val="2"/>
    </font>
    <font>
      <b/>
      <sz val="8"/>
      <color theme="0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b/>
      <sz val="8"/>
      <color rgb="FF002060"/>
      <name val="Arial"/>
      <family val="2"/>
    </font>
    <font>
      <sz val="11"/>
      <color rgb="FF3F3F76"/>
      <name val="Calibri"/>
      <family val="2"/>
      <scheme val="minor"/>
    </font>
    <font>
      <sz val="8"/>
      <color rgb="FF3F3F76"/>
      <name val="Arial"/>
      <family val="2"/>
    </font>
    <font>
      <sz val="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C99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1" fillId="4" borderId="4" applyNumberFormat="0" applyAlignment="0" applyProtection="0"/>
  </cellStyleXfs>
  <cellXfs count="3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2" borderId="0" xfId="0" applyFont="1" applyFill="1"/>
    <xf numFmtId="164" fontId="2" fillId="0" borderId="0" xfId="1" applyNumberFormat="1" applyFont="1"/>
    <xf numFmtId="0" fontId="7" fillId="3" borderId="0" xfId="0" applyFont="1" applyFill="1"/>
    <xf numFmtId="164" fontId="2" fillId="0" borderId="0" xfId="0" applyNumberFormat="1" applyFont="1"/>
    <xf numFmtId="164" fontId="8" fillId="0" borderId="0" xfId="0" applyNumberFormat="1" applyFont="1"/>
    <xf numFmtId="164" fontId="9" fillId="0" borderId="0" xfId="0" applyNumberFormat="1" applyFont="1"/>
    <xf numFmtId="0" fontId="8" fillId="0" borderId="0" xfId="0" applyFont="1" applyAlignment="1">
      <alignment horizontal="left" indent="1"/>
    </xf>
    <xf numFmtId="0" fontId="2" fillId="0" borderId="0" xfId="0" applyFont="1" applyAlignment="1">
      <alignment horizontal="left" indent="2"/>
    </xf>
    <xf numFmtId="0" fontId="8" fillId="0" borderId="1" xfId="0" applyFont="1" applyBorder="1" applyAlignment="1">
      <alignment horizontal="left" indent="1"/>
    </xf>
    <xf numFmtId="164" fontId="8" fillId="0" borderId="1" xfId="1" applyNumberFormat="1" applyFont="1" applyBorder="1"/>
    <xf numFmtId="0" fontId="8" fillId="0" borderId="2" xfId="0" applyFont="1" applyBorder="1" applyAlignment="1">
      <alignment horizontal="left" indent="1"/>
    </xf>
    <xf numFmtId="164" fontId="8" fillId="0" borderId="2" xfId="1" applyNumberFormat="1" applyFont="1" applyBorder="1"/>
    <xf numFmtId="0" fontId="8" fillId="0" borderId="3" xfId="0" applyFont="1" applyBorder="1" applyAlignment="1">
      <alignment horizontal="left" indent="1"/>
    </xf>
    <xf numFmtId="164" fontId="8" fillId="0" borderId="3" xfId="1" applyNumberFormat="1" applyFont="1" applyBorder="1"/>
    <xf numFmtId="0" fontId="10" fillId="0" borderId="0" xfId="0" applyFont="1"/>
    <xf numFmtId="164" fontId="8" fillId="0" borderId="0" xfId="0" applyNumberFormat="1" applyFont="1" applyAlignment="1">
      <alignment horizontal="right"/>
    </xf>
    <xf numFmtId="0" fontId="8" fillId="0" borderId="0" xfId="0" applyFont="1"/>
    <xf numFmtId="164" fontId="8" fillId="0" borderId="3" xfId="0" applyNumberFormat="1" applyFont="1" applyBorder="1"/>
    <xf numFmtId="0" fontId="9" fillId="0" borderId="0" xfId="0" applyFont="1" applyAlignment="1">
      <alignment horizontal="left"/>
    </xf>
    <xf numFmtId="164" fontId="2" fillId="0" borderId="1" xfId="0" applyNumberFormat="1" applyFont="1" applyBorder="1"/>
    <xf numFmtId="164" fontId="2" fillId="0" borderId="5" xfId="0" applyNumberFormat="1" applyFont="1" applyBorder="1"/>
    <xf numFmtId="14" fontId="2" fillId="0" borderId="0" xfId="0" applyNumberFormat="1" applyFont="1"/>
    <xf numFmtId="14" fontId="12" fillId="4" borderId="4" xfId="2" applyNumberFormat="1" applyFont="1"/>
    <xf numFmtId="0" fontId="2" fillId="5" borderId="0" xfId="0" applyFont="1" applyFill="1"/>
    <xf numFmtId="164" fontId="2" fillId="5" borderId="0" xfId="1" applyNumberFormat="1" applyFont="1" applyFill="1"/>
    <xf numFmtId="164" fontId="13" fillId="5" borderId="0" xfId="1" applyNumberFormat="1" applyFont="1" applyFill="1"/>
  </cellXfs>
  <cellStyles count="3">
    <cellStyle name="Comma" xfId="1" builtinId="3"/>
    <cellStyle name="Input" xfId="2" builtinId="20"/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horizontal="left" vertical="bottom" textRotation="0" wrapText="0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A45012B-3E72-4648-946E-C77060B1845F}" name="StatementsTable" displayName="StatementsTable" ref="B9:B11" totalsRowShown="0" headerRowDxfId="5" dataDxfId="4">
  <autoFilter ref="B9:B11" xr:uid="{8FE6DA58-FA40-4BB6-8CF0-AD2A1351D343}"/>
  <tableColumns count="1">
    <tableColumn id="1" xr3:uid="{F13D73B1-D5E6-44E8-BE9C-44122C782775}" name="Statements" dataDxfId="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BAE82AD-0D96-41B7-B8F1-F4B238C2A39C}" name="MappingTable" displayName="MappingTable" ref="B15:C37" totalsRowShown="0" headerRowDxfId="2">
  <autoFilter ref="B15:C37" xr:uid="{0A5A0D10-0CA2-4C8D-BA01-C5875C2F6E82}"/>
  <tableColumns count="2">
    <tableColumn id="1" xr3:uid="{3563BFEA-2F0D-44BF-BF30-06CB27F346DF}" name="Statement" dataDxfId="1"/>
    <tableColumn id="2" xr3:uid="{B4E2368C-602D-4102-8B83-DAEA687AB648}" name="Account Clas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F2FC6-C285-47EE-B044-8129DA13EFB7}">
  <dimension ref="B2:C26"/>
  <sheetViews>
    <sheetView showGridLines="0" tabSelected="1" zoomScaleNormal="100" workbookViewId="0">
      <selection activeCell="F12" sqref="F12"/>
    </sheetView>
  </sheetViews>
  <sheetFormatPr defaultRowHeight="11.25" x14ac:dyDescent="0.2"/>
  <cols>
    <col min="1" max="1" width="2" style="1" customWidth="1"/>
    <col min="2" max="2" width="34" style="1" customWidth="1"/>
    <col min="3" max="3" width="15.7109375" style="1" bestFit="1" customWidth="1"/>
    <col min="4" max="16384" width="9.140625" style="1"/>
  </cols>
  <sheetData>
    <row r="2" spans="2:3" ht="15.75" x14ac:dyDescent="0.25">
      <c r="B2" s="2" t="s">
        <v>102</v>
      </c>
    </row>
    <row r="3" spans="2:3" x14ac:dyDescent="0.2">
      <c r="B3" s="19" t="s">
        <v>9</v>
      </c>
      <c r="C3" s="26">
        <f>ReportDate</f>
        <v>44196</v>
      </c>
    </row>
    <row r="5" spans="2:3" x14ac:dyDescent="0.2">
      <c r="B5" s="4" t="s">
        <v>103</v>
      </c>
    </row>
    <row r="6" spans="2:3" x14ac:dyDescent="0.2">
      <c r="C6" s="20" t="s">
        <v>105</v>
      </c>
    </row>
    <row r="7" spans="2:3" x14ac:dyDescent="0.2">
      <c r="B7" s="11" t="s">
        <v>75</v>
      </c>
    </row>
    <row r="8" spans="2:3" x14ac:dyDescent="0.2">
      <c r="B8" s="12" t="s">
        <v>86</v>
      </c>
      <c r="C8" s="6">
        <f>-SUMIF('TB Mapping'!E:E,'Income Statement'!B8,'TB Mapping'!K:K)</f>
        <v>12992479.237199999</v>
      </c>
    </row>
    <row r="9" spans="2:3" x14ac:dyDescent="0.2">
      <c r="B9" s="12"/>
      <c r="C9" s="6"/>
    </row>
    <row r="10" spans="2:3" x14ac:dyDescent="0.2">
      <c r="B10" s="12" t="s">
        <v>65</v>
      </c>
      <c r="C10" s="6">
        <f>-SUMIF('TB Mapping'!E:E,'Income Statement'!B10,'TB Mapping'!K:K)</f>
        <v>8153.9135999999999</v>
      </c>
    </row>
    <row r="11" spans="2:3" x14ac:dyDescent="0.2">
      <c r="C11" s="6"/>
    </row>
    <row r="12" spans="2:3" x14ac:dyDescent="0.2">
      <c r="B12" s="11" t="s">
        <v>73</v>
      </c>
      <c r="C12" s="6"/>
    </row>
    <row r="13" spans="2:3" x14ac:dyDescent="0.2">
      <c r="B13" s="12" t="s">
        <v>83</v>
      </c>
      <c r="C13" s="6">
        <f>-SUMIF('TB Mapping'!E:E,'Income Statement'!B13,'TB Mapping'!K:K)</f>
        <v>-173678.334</v>
      </c>
    </row>
    <row r="14" spans="2:3" x14ac:dyDescent="0.2">
      <c r="B14" s="12" t="s">
        <v>51</v>
      </c>
      <c r="C14" s="6">
        <f>-SUMIF('TB Mapping'!E:E,'Income Statement'!B14,'TB Mapping'!K:K)</f>
        <v>-2814994.3488000003</v>
      </c>
    </row>
    <row r="15" spans="2:3" x14ac:dyDescent="0.2">
      <c r="B15" s="12" t="s">
        <v>84</v>
      </c>
      <c r="C15" s="6">
        <f>-SUMIF('TB Mapping'!E:E,'Income Statement'!B15,'TB Mapping'!K:K)</f>
        <v>-569604.16379999998</v>
      </c>
    </row>
    <row r="16" spans="2:3" x14ac:dyDescent="0.2">
      <c r="B16" s="12" t="s">
        <v>54</v>
      </c>
      <c r="C16" s="6">
        <f>-SUMIF('TB Mapping'!E:E,'Income Statement'!B16,'TB Mapping'!K:K)</f>
        <v>-9600689.8110000007</v>
      </c>
    </row>
    <row r="17" spans="2:3" x14ac:dyDescent="0.2">
      <c r="B17" s="12" t="s">
        <v>58</v>
      </c>
      <c r="C17" s="6">
        <f>-SUMIF('TB Mapping'!E:E,'Income Statement'!B17,'TB Mapping'!K:K)</f>
        <v>-383440.85580000002</v>
      </c>
    </row>
    <row r="18" spans="2:3" x14ac:dyDescent="0.2">
      <c r="C18" s="6"/>
    </row>
    <row r="19" spans="2:3" x14ac:dyDescent="0.2">
      <c r="B19" s="13" t="s">
        <v>96</v>
      </c>
      <c r="C19" s="14">
        <f>SUM(C8:C17)</f>
        <v>-541774.36260000151</v>
      </c>
    </row>
    <row r="20" spans="2:3" x14ac:dyDescent="0.2">
      <c r="C20" s="6"/>
    </row>
    <row r="21" spans="2:3" x14ac:dyDescent="0.2">
      <c r="B21" s="12" t="s">
        <v>87</v>
      </c>
      <c r="C21" s="6">
        <f>-SUMIF('TB Mapping'!E:E,'Income Statement'!B21,'TB Mapping'!K:K)</f>
        <v>1161.8915999999999</v>
      </c>
    </row>
    <row r="22" spans="2:3" x14ac:dyDescent="0.2">
      <c r="B22" s="12" t="s">
        <v>85</v>
      </c>
      <c r="C22" s="6">
        <f>-SUMIF('TB Mapping'!E:E,'Income Statement'!B22,'TB Mapping'!K:K)</f>
        <v>-225701.00640000001</v>
      </c>
    </row>
    <row r="23" spans="2:3" ht="12" thickBot="1" x14ac:dyDescent="0.25">
      <c r="B23" s="15" t="s">
        <v>95</v>
      </c>
      <c r="C23" s="16">
        <f>SUM(C21:C22)</f>
        <v>-224539.11480000001</v>
      </c>
    </row>
    <row r="24" spans="2:3" x14ac:dyDescent="0.2">
      <c r="C24" s="6"/>
    </row>
    <row r="25" spans="2:3" ht="12" thickBot="1" x14ac:dyDescent="0.25">
      <c r="B25" s="17" t="s">
        <v>97</v>
      </c>
      <c r="C25" s="18">
        <f>C19+C23</f>
        <v>-766313.47740000149</v>
      </c>
    </row>
    <row r="26" spans="2:3" ht="12" thickTop="1" x14ac:dyDescent="0.2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CE1F9-FA0D-4461-8728-22D6128315D1}">
  <dimension ref="B2:E38"/>
  <sheetViews>
    <sheetView showGridLines="0" zoomScaleNormal="100" workbookViewId="0">
      <selection activeCell="G44" sqref="G44"/>
    </sheetView>
  </sheetViews>
  <sheetFormatPr defaultRowHeight="11.25" x14ac:dyDescent="0.2"/>
  <cols>
    <col min="1" max="1" width="2" style="1" customWidth="1"/>
    <col min="2" max="2" width="27.140625" style="1" bestFit="1" customWidth="1"/>
    <col min="3" max="5" width="12.140625" style="1" bestFit="1" customWidth="1"/>
    <col min="6" max="16384" width="9.140625" style="1"/>
  </cols>
  <sheetData>
    <row r="2" spans="2:5" ht="15.75" x14ac:dyDescent="0.25">
      <c r="B2" s="2" t="s">
        <v>104</v>
      </c>
    </row>
    <row r="3" spans="2:5" x14ac:dyDescent="0.2">
      <c r="B3" s="19" t="s">
        <v>9</v>
      </c>
      <c r="C3" s="26">
        <f>ReportDate</f>
        <v>44196</v>
      </c>
      <c r="D3" s="26"/>
      <c r="E3" s="26"/>
    </row>
    <row r="5" spans="2:5" x14ac:dyDescent="0.2">
      <c r="B5" s="4" t="s">
        <v>103</v>
      </c>
    </row>
    <row r="6" spans="2:5" x14ac:dyDescent="0.2">
      <c r="C6" s="9" t="s">
        <v>105</v>
      </c>
      <c r="D6" s="9" t="s">
        <v>117</v>
      </c>
      <c r="E6" s="9" t="s">
        <v>116</v>
      </c>
    </row>
    <row r="7" spans="2:5" x14ac:dyDescent="0.2">
      <c r="B7" s="11" t="s">
        <v>72</v>
      </c>
      <c r="C7" s="9"/>
      <c r="D7" s="9"/>
      <c r="E7" s="9"/>
    </row>
    <row r="8" spans="2:5" x14ac:dyDescent="0.2">
      <c r="B8" s="11" t="s">
        <v>88</v>
      </c>
    </row>
    <row r="9" spans="2:5" x14ac:dyDescent="0.2">
      <c r="B9" s="12" t="s">
        <v>74</v>
      </c>
      <c r="C9" s="8">
        <f>SUMIF('TB Mapping'!E:E,'Balance Sheet'!B9,'TB Mapping'!N:N)</f>
        <v>148662.93239999999</v>
      </c>
      <c r="D9" s="8"/>
      <c r="E9" s="8">
        <f>SUM(C9:D9)</f>
        <v>148662.93239999999</v>
      </c>
    </row>
    <row r="10" spans="2:5" x14ac:dyDescent="0.2">
      <c r="B10" s="12" t="s">
        <v>77</v>
      </c>
      <c r="C10" s="8">
        <f>SUMIF('TB Mapping'!E:E,'Balance Sheet'!B10,'TB Mapping'!N:N)</f>
        <v>1316449.7615999999</v>
      </c>
      <c r="D10" s="8"/>
      <c r="E10" s="8">
        <f t="shared" ref="E10:E11" si="0">SUM(C10:D10)</f>
        <v>1316449.7615999999</v>
      </c>
    </row>
    <row r="11" spans="2:5" x14ac:dyDescent="0.2">
      <c r="B11" s="12" t="s">
        <v>45</v>
      </c>
      <c r="C11" s="8">
        <f>SUMIF('TB Mapping'!E:E,'Balance Sheet'!B11,'TB Mapping'!N:N)</f>
        <v>39732.2886</v>
      </c>
      <c r="D11" s="8"/>
      <c r="E11" s="8">
        <f t="shared" si="0"/>
        <v>39732.2886</v>
      </c>
    </row>
    <row r="12" spans="2:5" x14ac:dyDescent="0.2">
      <c r="B12" s="12"/>
      <c r="C12" s="24">
        <f>SUM(C9:C11)</f>
        <v>1504844.9826</v>
      </c>
      <c r="D12" s="24">
        <f>SUM(D9:D11)</f>
        <v>0</v>
      </c>
      <c r="E12" s="24">
        <f>SUM(E9:E11)</f>
        <v>1504844.9826</v>
      </c>
    </row>
    <row r="13" spans="2:5" x14ac:dyDescent="0.2">
      <c r="B13" s="11" t="s">
        <v>89</v>
      </c>
      <c r="C13" s="8"/>
      <c r="D13" s="8"/>
      <c r="E13" s="8"/>
    </row>
    <row r="14" spans="2:5" x14ac:dyDescent="0.2">
      <c r="B14" s="12" t="s">
        <v>100</v>
      </c>
      <c r="C14" s="8">
        <f>SUMIF('TB Mapping'!E:E,'Balance Sheet'!B14,'TB Mapping'!N:N)</f>
        <v>804880.27919999999</v>
      </c>
      <c r="D14" s="8"/>
      <c r="E14" s="8">
        <f t="shared" ref="E14:E17" si="1">SUM(C14:D14)</f>
        <v>804880.27919999999</v>
      </c>
    </row>
    <row r="15" spans="2:5" x14ac:dyDescent="0.2">
      <c r="B15" s="12" t="s">
        <v>24</v>
      </c>
      <c r="C15" s="8">
        <f>SUMIF('TB Mapping'!E:E,'Balance Sheet'!B15,'TB Mapping'!N:N)</f>
        <v>0</v>
      </c>
      <c r="D15" s="8"/>
      <c r="E15" s="8">
        <f t="shared" si="1"/>
        <v>0</v>
      </c>
    </row>
    <row r="16" spans="2:5" x14ac:dyDescent="0.2">
      <c r="B16" s="12" t="s">
        <v>82</v>
      </c>
      <c r="C16" s="8">
        <f>SUMIF('TB Mapping'!E:E,'Balance Sheet'!B16,'TB Mapping'!N:N)</f>
        <v>950518.74959999998</v>
      </c>
      <c r="D16" s="8"/>
      <c r="E16" s="8">
        <f t="shared" si="1"/>
        <v>950518.74959999998</v>
      </c>
    </row>
    <row r="17" spans="2:5" x14ac:dyDescent="0.2">
      <c r="B17" s="12" t="s">
        <v>81</v>
      </c>
      <c r="C17" s="8">
        <f>SUMIF('TB Mapping'!E:E,'Balance Sheet'!B17,'TB Mapping'!N:N)</f>
        <v>268408.70819999999</v>
      </c>
      <c r="D17" s="8"/>
      <c r="E17" s="8">
        <f t="shared" si="1"/>
        <v>268408.70819999999</v>
      </c>
    </row>
    <row r="18" spans="2:5" x14ac:dyDescent="0.2">
      <c r="B18" s="12"/>
      <c r="C18" s="24">
        <f>SUM(C14:C17)</f>
        <v>2023807.737</v>
      </c>
      <c r="D18" s="24">
        <f>SUM(D14:D17)</f>
        <v>0</v>
      </c>
      <c r="E18" s="24">
        <f>SUM(E14:E17)</f>
        <v>2023807.737</v>
      </c>
    </row>
    <row r="19" spans="2:5" x14ac:dyDescent="0.2">
      <c r="B19" s="12"/>
      <c r="C19" s="25"/>
      <c r="D19" s="25"/>
      <c r="E19" s="25"/>
    </row>
    <row r="20" spans="2:5" ht="12" thickBot="1" x14ac:dyDescent="0.25">
      <c r="B20" s="17" t="s">
        <v>93</v>
      </c>
      <c r="C20" s="22">
        <f>C12+C18</f>
        <v>3528652.7196</v>
      </c>
      <c r="D20" s="22">
        <f>D12+D18</f>
        <v>0</v>
      </c>
      <c r="E20" s="22">
        <f>E12+E18</f>
        <v>3528652.7196</v>
      </c>
    </row>
    <row r="21" spans="2:5" ht="12" thickTop="1" x14ac:dyDescent="0.2">
      <c r="B21" s="11"/>
    </row>
    <row r="22" spans="2:5" x14ac:dyDescent="0.2">
      <c r="B22" s="11" t="s">
        <v>70</v>
      </c>
      <c r="C22" s="9"/>
      <c r="D22" s="9"/>
      <c r="E22" s="9"/>
    </row>
    <row r="23" spans="2:5" x14ac:dyDescent="0.2">
      <c r="B23" s="12" t="s">
        <v>10</v>
      </c>
      <c r="C23" s="8">
        <f>-SUMIF('TB Mapping'!E:E,'Balance Sheet'!B23,'TB Mapping'!N:N)</f>
        <v>1284</v>
      </c>
      <c r="D23" s="8"/>
      <c r="E23" s="8">
        <f t="shared" ref="E23:E24" si="2">SUM(C23:D23)</f>
        <v>1284</v>
      </c>
    </row>
    <row r="24" spans="2:5" x14ac:dyDescent="0.2">
      <c r="B24" s="12" t="s">
        <v>76</v>
      </c>
      <c r="C24" s="8">
        <f>-SUMIF('TB Mapping'!E:E,'Balance Sheet'!B24,'TB Mapping'!N:N)</f>
        <v>454955.16180000006</v>
      </c>
      <c r="D24" s="8">
        <f>'Income Statement'!C25</f>
        <v>-766313.47740000149</v>
      </c>
      <c r="E24" s="8">
        <f t="shared" si="2"/>
        <v>-311358.31560000143</v>
      </c>
    </row>
    <row r="25" spans="2:5" x14ac:dyDescent="0.2">
      <c r="C25" s="24">
        <f>SUM(C23:C24)</f>
        <v>456239.16180000006</v>
      </c>
      <c r="D25" s="24">
        <f>SUM(D23:D24)</f>
        <v>-766313.47740000149</v>
      </c>
      <c r="E25" s="24">
        <f>SUM(E23:E24)</f>
        <v>-310074.31560000143</v>
      </c>
    </row>
    <row r="26" spans="2:5" x14ac:dyDescent="0.2">
      <c r="B26" s="11" t="s">
        <v>71</v>
      </c>
    </row>
    <row r="27" spans="2:5" x14ac:dyDescent="0.2">
      <c r="B27" s="11" t="s">
        <v>90</v>
      </c>
    </row>
    <row r="28" spans="2:5" x14ac:dyDescent="0.2">
      <c r="B28" s="12" t="s">
        <v>14</v>
      </c>
      <c r="C28" s="8">
        <f>-SUMIF('TB Mapping'!E:E,'Balance Sheet'!B28,'TB Mapping'!N:N)</f>
        <v>1354926.4266000001</v>
      </c>
      <c r="D28" s="8"/>
      <c r="E28" s="8">
        <f t="shared" ref="E28" si="3">SUM(C28:D28)</f>
        <v>1354926.4266000001</v>
      </c>
    </row>
    <row r="29" spans="2:5" x14ac:dyDescent="0.2">
      <c r="B29" s="12"/>
      <c r="C29" s="24">
        <f>SUM(C28)</f>
        <v>1354926.4266000001</v>
      </c>
      <c r="D29" s="24">
        <f>SUM(D28)</f>
        <v>0</v>
      </c>
      <c r="E29" s="24">
        <f>SUM(E28)</f>
        <v>1354926.4266000001</v>
      </c>
    </row>
    <row r="30" spans="2:5" x14ac:dyDescent="0.2">
      <c r="B30" s="11" t="s">
        <v>91</v>
      </c>
      <c r="C30" s="8"/>
      <c r="D30" s="8"/>
      <c r="E30" s="8"/>
    </row>
    <row r="31" spans="2:5" x14ac:dyDescent="0.2">
      <c r="B31" s="12" t="s">
        <v>78</v>
      </c>
      <c r="C31" s="8">
        <f>-SUMIF('TB Mapping'!E:E,'Balance Sheet'!B31,'TB Mapping'!N:N)</f>
        <v>695.99219999999991</v>
      </c>
      <c r="D31" s="8"/>
      <c r="E31" s="8">
        <f t="shared" ref="E31:E33" si="4">SUM(C31:D31)</f>
        <v>695.99219999999991</v>
      </c>
    </row>
    <row r="32" spans="2:5" x14ac:dyDescent="0.2">
      <c r="B32" s="12" t="s">
        <v>79</v>
      </c>
      <c r="C32" s="8">
        <f>-SUMIF('TB Mapping'!E:E,'Balance Sheet'!B32,'TB Mapping'!N:N)</f>
        <v>1227461.7564000003</v>
      </c>
      <c r="D32" s="8"/>
      <c r="E32" s="8">
        <f t="shared" si="4"/>
        <v>1227461.7564000003</v>
      </c>
    </row>
    <row r="33" spans="2:5" x14ac:dyDescent="0.2">
      <c r="B33" s="12" t="s">
        <v>80</v>
      </c>
      <c r="C33" s="8">
        <f>-SUMIF('TB Mapping'!E:E,'Balance Sheet'!B33,'TB Mapping'!N:N)</f>
        <v>1255642.8600000001</v>
      </c>
      <c r="D33" s="8"/>
      <c r="E33" s="8">
        <f t="shared" si="4"/>
        <v>1255642.8600000001</v>
      </c>
    </row>
    <row r="34" spans="2:5" x14ac:dyDescent="0.2">
      <c r="B34" s="12"/>
      <c r="C34" s="24">
        <f>SUM(C31:C33)</f>
        <v>2483800.6086000004</v>
      </c>
      <c r="D34" s="24">
        <f>SUM(D31:D33)</f>
        <v>0</v>
      </c>
      <c r="E34" s="24">
        <f>SUM(E31:E33)</f>
        <v>2483800.6086000004</v>
      </c>
    </row>
    <row r="35" spans="2:5" x14ac:dyDescent="0.2">
      <c r="B35" s="12"/>
      <c r="C35" s="8"/>
      <c r="D35" s="8"/>
      <c r="E35" s="8"/>
    </row>
    <row r="36" spans="2:5" ht="12" thickBot="1" x14ac:dyDescent="0.25">
      <c r="B36" s="17" t="s">
        <v>92</v>
      </c>
      <c r="C36" s="22">
        <f>C25+C28+C34</f>
        <v>4294966.1970000006</v>
      </c>
      <c r="D36" s="22">
        <f>D25+D28+D34</f>
        <v>-766313.47740000149</v>
      </c>
      <c r="E36" s="22">
        <f>E25+E28+E34</f>
        <v>3528652.719599999</v>
      </c>
    </row>
    <row r="37" spans="2:5" ht="12" thickTop="1" x14ac:dyDescent="0.2"/>
    <row r="38" spans="2:5" x14ac:dyDescent="0.2">
      <c r="B38" s="23" t="s">
        <v>94</v>
      </c>
      <c r="C38" s="10">
        <f>C20-C36</f>
        <v>-766313.47740000067</v>
      </c>
      <c r="D38" s="10">
        <f>D20-D36</f>
        <v>766313.47740000149</v>
      </c>
      <c r="E38" s="10">
        <f>E20-E36</f>
        <v>0</v>
      </c>
    </row>
  </sheetData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5DB0A-7CA0-4382-98F8-78364E2A9FB4}">
  <dimension ref="B2:N66"/>
  <sheetViews>
    <sheetView showGridLines="0" zoomScaleNormal="100" workbookViewId="0">
      <pane ySplit="7" topLeftCell="A8" activePane="bottomLeft" state="frozen"/>
      <selection pane="bottomLeft" activeCell="E9" sqref="E9"/>
    </sheetView>
  </sheetViews>
  <sheetFormatPr defaultRowHeight="11.25" x14ac:dyDescent="0.2"/>
  <cols>
    <col min="1" max="1" width="2" style="1" customWidth="1"/>
    <col min="2" max="2" width="7.42578125" style="1" customWidth="1"/>
    <col min="3" max="3" width="31" style="1" bestFit="1" customWidth="1"/>
    <col min="4" max="5" width="13.7109375" style="1" customWidth="1"/>
    <col min="6" max="6" width="18.7109375" style="1" customWidth="1"/>
    <col min="7" max="8" width="19.5703125" style="1" customWidth="1"/>
    <col min="9" max="9" width="12.7109375" style="1" customWidth="1"/>
    <col min="10" max="11" width="13.7109375" style="1" customWidth="1"/>
    <col min="12" max="12" width="18.140625" style="1" customWidth="1"/>
    <col min="13" max="14" width="19" style="1" customWidth="1"/>
    <col min="15" max="16384" width="9.140625" style="1"/>
  </cols>
  <sheetData>
    <row r="2" spans="2:14" ht="15.75" x14ac:dyDescent="0.25">
      <c r="B2" s="2" t="s">
        <v>8</v>
      </c>
    </row>
    <row r="3" spans="2:14" ht="12" x14ac:dyDescent="0.2">
      <c r="B3" s="3" t="s">
        <v>9</v>
      </c>
    </row>
    <row r="5" spans="2:14" x14ac:dyDescent="0.2">
      <c r="B5" s="4" t="s">
        <v>103</v>
      </c>
    </row>
    <row r="6" spans="2:14" x14ac:dyDescent="0.2">
      <c r="F6" s="6"/>
      <c r="G6" s="6"/>
      <c r="H6" s="6"/>
      <c r="I6" s="6"/>
      <c r="J6" s="6"/>
      <c r="K6" s="6"/>
      <c r="L6" s="6"/>
      <c r="M6" s="6"/>
      <c r="N6" s="6"/>
    </row>
    <row r="7" spans="2:14" x14ac:dyDescent="0.2">
      <c r="B7" s="5" t="s">
        <v>0</v>
      </c>
      <c r="C7" s="5" t="s">
        <v>1</v>
      </c>
      <c r="D7" s="7" t="s">
        <v>108</v>
      </c>
      <c r="E7" s="7" t="s">
        <v>69</v>
      </c>
      <c r="F7" s="5" t="s">
        <v>2</v>
      </c>
      <c r="G7" s="5" t="s">
        <v>3</v>
      </c>
      <c r="H7" s="7" t="s">
        <v>114</v>
      </c>
      <c r="I7" s="5" t="s">
        <v>4</v>
      </c>
      <c r="J7" s="5" t="s">
        <v>5</v>
      </c>
      <c r="K7" s="7" t="s">
        <v>113</v>
      </c>
      <c r="L7" s="5" t="s">
        <v>6</v>
      </c>
      <c r="M7" s="5" t="s">
        <v>7</v>
      </c>
      <c r="N7" s="7" t="s">
        <v>115</v>
      </c>
    </row>
    <row r="8" spans="2:14" x14ac:dyDescent="0.2">
      <c r="B8" s="1">
        <v>100</v>
      </c>
      <c r="C8" s="1" t="s">
        <v>10</v>
      </c>
      <c r="D8" s="1" t="s">
        <v>104</v>
      </c>
      <c r="E8" s="1" t="s">
        <v>98</v>
      </c>
      <c r="F8" s="6">
        <v>0</v>
      </c>
      <c r="G8" s="6">
        <v>1284</v>
      </c>
      <c r="H8" s="6">
        <f>F8-G8</f>
        <v>-1284</v>
      </c>
      <c r="I8" s="6">
        <v>0</v>
      </c>
      <c r="J8" s="6">
        <v>0</v>
      </c>
      <c r="K8" s="6">
        <f>I8-J8</f>
        <v>0</v>
      </c>
      <c r="L8" s="6">
        <v>0</v>
      </c>
      <c r="M8" s="6">
        <v>1284</v>
      </c>
      <c r="N8" s="6">
        <f>L8-M8</f>
        <v>-1284</v>
      </c>
    </row>
    <row r="9" spans="2:14" x14ac:dyDescent="0.2">
      <c r="B9" s="1">
        <v>120</v>
      </c>
      <c r="C9" s="1" t="s">
        <v>12</v>
      </c>
      <c r="D9" s="1" t="s">
        <v>104</v>
      </c>
      <c r="E9" s="1" t="s">
        <v>76</v>
      </c>
      <c r="F9" s="6">
        <v>123226.95659999999</v>
      </c>
      <c r="G9" s="6">
        <v>0</v>
      </c>
      <c r="H9" s="6">
        <f t="shared" ref="H9:H66" si="0">F9-G9</f>
        <v>123226.95659999999</v>
      </c>
      <c r="I9" s="6">
        <v>0</v>
      </c>
      <c r="J9" s="6">
        <v>0</v>
      </c>
      <c r="K9" s="6">
        <f t="shared" ref="K9:K66" si="1">I9-J9</f>
        <v>0</v>
      </c>
      <c r="L9" s="6">
        <v>123226.95659999999</v>
      </c>
      <c r="M9" s="6">
        <v>0</v>
      </c>
      <c r="N9" s="6">
        <f t="shared" ref="N9:N66" si="2">L9-M9</f>
        <v>123226.95659999999</v>
      </c>
    </row>
    <row r="10" spans="2:14" x14ac:dyDescent="0.2">
      <c r="B10" s="1">
        <v>121</v>
      </c>
      <c r="C10" s="1" t="s">
        <v>11</v>
      </c>
      <c r="D10" s="1" t="s">
        <v>104</v>
      </c>
      <c r="E10" s="1" t="s">
        <v>76</v>
      </c>
      <c r="F10" s="6">
        <v>0</v>
      </c>
      <c r="G10" s="6">
        <v>0</v>
      </c>
      <c r="H10" s="6">
        <f t="shared" si="0"/>
        <v>0</v>
      </c>
      <c r="I10" s="6">
        <v>0</v>
      </c>
      <c r="J10" s="6">
        <v>578182.11840000004</v>
      </c>
      <c r="K10" s="6">
        <f t="shared" si="1"/>
        <v>-578182.11840000004</v>
      </c>
      <c r="L10" s="6">
        <v>0</v>
      </c>
      <c r="M10" s="6">
        <v>578182.11840000004</v>
      </c>
      <c r="N10" s="6">
        <f t="shared" si="2"/>
        <v>-578182.11840000004</v>
      </c>
    </row>
    <row r="11" spans="2:14" x14ac:dyDescent="0.2">
      <c r="B11" s="1">
        <v>122</v>
      </c>
      <c r="C11" s="1" t="s">
        <v>13</v>
      </c>
      <c r="D11" s="1" t="s">
        <v>104</v>
      </c>
      <c r="E11" s="1" t="s">
        <v>76</v>
      </c>
      <c r="F11" s="6">
        <v>0</v>
      </c>
      <c r="G11" s="6">
        <v>578182.11840000004</v>
      </c>
      <c r="H11" s="6">
        <f t="shared" si="0"/>
        <v>-578182.11840000004</v>
      </c>
      <c r="I11" s="6">
        <v>578182.11840000004</v>
      </c>
      <c r="J11" s="6">
        <v>0</v>
      </c>
      <c r="K11" s="6">
        <f t="shared" si="1"/>
        <v>578182.11840000004</v>
      </c>
      <c r="L11" s="6">
        <v>0</v>
      </c>
      <c r="M11" s="6">
        <v>0</v>
      </c>
      <c r="N11" s="6">
        <f t="shared" si="2"/>
        <v>0</v>
      </c>
    </row>
    <row r="12" spans="2:14" x14ac:dyDescent="0.2">
      <c r="B12" s="1">
        <v>1592</v>
      </c>
      <c r="C12" s="1" t="s">
        <v>14</v>
      </c>
      <c r="D12" s="1" t="s">
        <v>104</v>
      </c>
      <c r="E12" s="1" t="s">
        <v>14</v>
      </c>
      <c r="F12" s="6">
        <v>0</v>
      </c>
      <c r="G12" s="6">
        <v>1285268.5278</v>
      </c>
      <c r="H12" s="6">
        <f t="shared" si="0"/>
        <v>-1285268.5278</v>
      </c>
      <c r="I12" s="6">
        <v>343146.43199999997</v>
      </c>
      <c r="J12" s="6">
        <v>412804.3308</v>
      </c>
      <c r="K12" s="6">
        <f t="shared" si="1"/>
        <v>-69657.898800000024</v>
      </c>
      <c r="L12" s="6">
        <v>0</v>
      </c>
      <c r="M12" s="6">
        <v>1354926.4266000001</v>
      </c>
      <c r="N12" s="6">
        <f t="shared" si="2"/>
        <v>-1354926.4266000001</v>
      </c>
    </row>
    <row r="13" spans="2:14" x14ac:dyDescent="0.2">
      <c r="B13" s="1">
        <v>206</v>
      </c>
      <c r="C13" s="1" t="s">
        <v>15</v>
      </c>
      <c r="D13" s="1" t="s">
        <v>104</v>
      </c>
      <c r="E13" s="1" t="s">
        <v>74</v>
      </c>
      <c r="F13" s="6">
        <v>403010.23560000001</v>
      </c>
      <c r="G13" s="6">
        <v>0</v>
      </c>
      <c r="H13" s="6">
        <f t="shared" si="0"/>
        <v>403010.23560000001</v>
      </c>
      <c r="I13" s="6">
        <v>52387.199999999997</v>
      </c>
      <c r="J13" s="6">
        <v>103897.0428</v>
      </c>
      <c r="K13" s="6">
        <f t="shared" si="1"/>
        <v>-51509.842799999999</v>
      </c>
      <c r="L13" s="6">
        <v>351500.39279999997</v>
      </c>
      <c r="M13" s="6">
        <v>0</v>
      </c>
      <c r="N13" s="6">
        <f t="shared" si="2"/>
        <v>351500.39279999997</v>
      </c>
    </row>
    <row r="14" spans="2:14" x14ac:dyDescent="0.2">
      <c r="B14" s="1">
        <v>207</v>
      </c>
      <c r="C14" s="1" t="s">
        <v>16</v>
      </c>
      <c r="D14" s="1" t="s">
        <v>104</v>
      </c>
      <c r="E14" s="1" t="s">
        <v>74</v>
      </c>
      <c r="F14" s="6">
        <v>16741.883399999999</v>
      </c>
      <c r="G14" s="6">
        <v>0</v>
      </c>
      <c r="H14" s="6">
        <f t="shared" si="0"/>
        <v>16741.883399999999</v>
      </c>
      <c r="I14" s="6">
        <v>0</v>
      </c>
      <c r="J14" s="6">
        <v>0</v>
      </c>
      <c r="K14" s="6">
        <f t="shared" si="1"/>
        <v>0</v>
      </c>
      <c r="L14" s="6">
        <v>16741.883399999999</v>
      </c>
      <c r="M14" s="6">
        <v>0</v>
      </c>
      <c r="N14" s="6">
        <f t="shared" si="2"/>
        <v>16741.883399999999</v>
      </c>
    </row>
    <row r="15" spans="2:14" x14ac:dyDescent="0.2">
      <c r="B15" s="1">
        <v>209</v>
      </c>
      <c r="C15" s="1" t="s">
        <v>17</v>
      </c>
      <c r="D15" s="1" t="s">
        <v>104</v>
      </c>
      <c r="E15" s="1" t="s">
        <v>74</v>
      </c>
      <c r="F15" s="6">
        <v>8385.8040000000001</v>
      </c>
      <c r="G15" s="6">
        <v>0</v>
      </c>
      <c r="H15" s="6">
        <f t="shared" si="0"/>
        <v>8385.8040000000001</v>
      </c>
      <c r="I15" s="6">
        <v>0</v>
      </c>
      <c r="J15" s="6">
        <v>0</v>
      </c>
      <c r="K15" s="6">
        <f t="shared" si="1"/>
        <v>0</v>
      </c>
      <c r="L15" s="6">
        <v>8385.8040000000001</v>
      </c>
      <c r="M15" s="6">
        <v>0</v>
      </c>
      <c r="N15" s="6">
        <f t="shared" si="2"/>
        <v>8385.8040000000001</v>
      </c>
    </row>
    <row r="16" spans="2:14" x14ac:dyDescent="0.2">
      <c r="B16" s="1">
        <v>2191</v>
      </c>
      <c r="C16" s="1" t="s">
        <v>18</v>
      </c>
      <c r="D16" s="1" t="s">
        <v>104</v>
      </c>
      <c r="E16" s="1" t="s">
        <v>77</v>
      </c>
      <c r="F16" s="6">
        <v>1503279.8507999999</v>
      </c>
      <c r="G16" s="6">
        <v>0</v>
      </c>
      <c r="H16" s="6">
        <f t="shared" si="0"/>
        <v>1503279.8507999999</v>
      </c>
      <c r="I16" s="6">
        <v>412804.3308</v>
      </c>
      <c r="J16" s="6">
        <v>0</v>
      </c>
      <c r="K16" s="6">
        <f t="shared" si="1"/>
        <v>412804.3308</v>
      </c>
      <c r="L16" s="6">
        <v>1916084.1815999998</v>
      </c>
      <c r="M16" s="6">
        <v>0</v>
      </c>
      <c r="N16" s="6">
        <f t="shared" si="2"/>
        <v>1916084.1815999998</v>
      </c>
    </row>
    <row r="17" spans="2:14" x14ac:dyDescent="0.2">
      <c r="B17" s="1">
        <v>240</v>
      </c>
      <c r="C17" s="1" t="s">
        <v>19</v>
      </c>
      <c r="D17" s="1" t="s">
        <v>104</v>
      </c>
      <c r="E17" s="1" t="s">
        <v>74</v>
      </c>
      <c r="F17" s="6">
        <v>0</v>
      </c>
      <c r="G17" s="6">
        <v>0</v>
      </c>
      <c r="H17" s="6">
        <f t="shared" si="0"/>
        <v>0</v>
      </c>
      <c r="I17" s="6">
        <v>0</v>
      </c>
      <c r="J17" s="6">
        <v>0</v>
      </c>
      <c r="K17" s="6">
        <f t="shared" si="1"/>
        <v>0</v>
      </c>
      <c r="L17" s="6">
        <v>0</v>
      </c>
      <c r="M17" s="6">
        <v>0</v>
      </c>
      <c r="N17" s="6">
        <f t="shared" si="2"/>
        <v>0</v>
      </c>
    </row>
    <row r="18" spans="2:14" x14ac:dyDescent="0.2">
      <c r="B18" s="1">
        <v>2406</v>
      </c>
      <c r="C18" s="1" t="s">
        <v>20</v>
      </c>
      <c r="D18" s="1" t="s">
        <v>104</v>
      </c>
      <c r="E18" s="1" t="s">
        <v>74</v>
      </c>
      <c r="F18" s="6">
        <v>0</v>
      </c>
      <c r="G18" s="6">
        <v>69352.242599999998</v>
      </c>
      <c r="H18" s="6">
        <f t="shared" si="0"/>
        <v>-69352.242599999998</v>
      </c>
      <c r="I18" s="6">
        <v>50927.548800000004</v>
      </c>
      <c r="J18" s="6">
        <v>203258.86919999999</v>
      </c>
      <c r="K18" s="6">
        <f t="shared" si="1"/>
        <v>-152331.32039999997</v>
      </c>
      <c r="L18" s="6">
        <v>0</v>
      </c>
      <c r="M18" s="6">
        <v>221683.56299999999</v>
      </c>
      <c r="N18" s="6">
        <f t="shared" si="2"/>
        <v>-221683.56299999999</v>
      </c>
    </row>
    <row r="19" spans="2:14" x14ac:dyDescent="0.2">
      <c r="B19" s="1">
        <v>2407</v>
      </c>
      <c r="C19" s="1" t="s">
        <v>21</v>
      </c>
      <c r="D19" s="1" t="s">
        <v>104</v>
      </c>
      <c r="E19" s="1" t="s">
        <v>74</v>
      </c>
      <c r="F19" s="6">
        <v>0</v>
      </c>
      <c r="G19" s="6">
        <v>1883.3712</v>
      </c>
      <c r="H19" s="6">
        <f t="shared" si="0"/>
        <v>-1883.3712</v>
      </c>
      <c r="I19" s="6">
        <v>0</v>
      </c>
      <c r="J19" s="6">
        <v>2511.1187999999997</v>
      </c>
      <c r="K19" s="6">
        <f t="shared" si="1"/>
        <v>-2511.1187999999997</v>
      </c>
      <c r="L19" s="6">
        <v>0</v>
      </c>
      <c r="M19" s="6">
        <v>4394.49</v>
      </c>
      <c r="N19" s="6">
        <f t="shared" si="2"/>
        <v>-4394.49</v>
      </c>
    </row>
    <row r="20" spans="2:14" x14ac:dyDescent="0.2">
      <c r="B20" s="1">
        <v>2409</v>
      </c>
      <c r="C20" s="1" t="s">
        <v>22</v>
      </c>
      <c r="D20" s="1" t="s">
        <v>104</v>
      </c>
      <c r="E20" s="1" t="s">
        <v>74</v>
      </c>
      <c r="F20" s="6">
        <v>0</v>
      </c>
      <c r="G20" s="6">
        <v>629.03160000000003</v>
      </c>
      <c r="H20" s="6">
        <f t="shared" si="0"/>
        <v>-629.03160000000003</v>
      </c>
      <c r="I20" s="6">
        <v>0</v>
      </c>
      <c r="J20" s="6">
        <v>1258.0632000000001</v>
      </c>
      <c r="K20" s="6">
        <f t="shared" si="1"/>
        <v>-1258.0632000000001</v>
      </c>
      <c r="L20" s="6">
        <v>0</v>
      </c>
      <c r="M20" s="6">
        <v>1887.0948000000001</v>
      </c>
      <c r="N20" s="6">
        <f t="shared" si="2"/>
        <v>-1887.0948000000001</v>
      </c>
    </row>
    <row r="21" spans="2:14" x14ac:dyDescent="0.2">
      <c r="B21" s="1">
        <v>241191</v>
      </c>
      <c r="C21" s="1" t="s">
        <v>23</v>
      </c>
      <c r="D21" s="1" t="s">
        <v>104</v>
      </c>
      <c r="E21" s="1" t="s">
        <v>77</v>
      </c>
      <c r="F21" s="6">
        <v>0</v>
      </c>
      <c r="G21" s="6">
        <v>237058.30739999999</v>
      </c>
      <c r="H21" s="6">
        <f t="shared" si="0"/>
        <v>-237058.30739999999</v>
      </c>
      <c r="I21" s="6">
        <v>0</v>
      </c>
      <c r="J21" s="6">
        <v>362576.11259999999</v>
      </c>
      <c r="K21" s="6">
        <f t="shared" si="1"/>
        <v>-362576.11259999999</v>
      </c>
      <c r="L21" s="6">
        <v>0</v>
      </c>
      <c r="M21" s="6">
        <v>599634.42000000004</v>
      </c>
      <c r="N21" s="6">
        <f t="shared" si="2"/>
        <v>-599634.42000000004</v>
      </c>
    </row>
    <row r="22" spans="2:14" x14ac:dyDescent="0.2">
      <c r="B22" s="1">
        <v>3011</v>
      </c>
      <c r="C22" s="1" t="s">
        <v>24</v>
      </c>
      <c r="D22" s="1" t="s">
        <v>104</v>
      </c>
      <c r="E22" s="1" t="s">
        <v>24</v>
      </c>
      <c r="F22" s="6">
        <v>0</v>
      </c>
      <c r="G22" s="6">
        <v>0</v>
      </c>
      <c r="H22" s="6">
        <f t="shared" si="0"/>
        <v>0</v>
      </c>
      <c r="I22" s="6">
        <v>0</v>
      </c>
      <c r="J22" s="6">
        <v>0</v>
      </c>
      <c r="K22" s="6">
        <f t="shared" si="1"/>
        <v>0</v>
      </c>
      <c r="L22" s="6">
        <v>0</v>
      </c>
      <c r="M22" s="6">
        <v>0</v>
      </c>
      <c r="N22" s="6">
        <f t="shared" si="2"/>
        <v>0</v>
      </c>
    </row>
    <row r="23" spans="2:14" x14ac:dyDescent="0.2">
      <c r="B23" s="1">
        <v>400</v>
      </c>
      <c r="C23" s="1" t="s">
        <v>25</v>
      </c>
      <c r="D23" s="1" t="s">
        <v>104</v>
      </c>
      <c r="E23" s="1" t="s">
        <v>78</v>
      </c>
      <c r="F23" s="6">
        <v>0</v>
      </c>
      <c r="G23" s="6">
        <v>2725.29</v>
      </c>
      <c r="H23" s="6">
        <f t="shared" si="0"/>
        <v>-2725.29</v>
      </c>
      <c r="I23" s="6">
        <v>1689617.2692</v>
      </c>
      <c r="J23" s="6">
        <v>1689206.3892000001</v>
      </c>
      <c r="K23" s="6">
        <f t="shared" si="1"/>
        <v>410.87999999988824</v>
      </c>
      <c r="L23" s="6">
        <v>0</v>
      </c>
      <c r="M23" s="6">
        <v>2314.41</v>
      </c>
      <c r="N23" s="6">
        <f t="shared" si="2"/>
        <v>-2314.41</v>
      </c>
    </row>
    <row r="24" spans="2:14" x14ac:dyDescent="0.2">
      <c r="B24" s="1">
        <v>4001</v>
      </c>
      <c r="C24" s="1" t="s">
        <v>26</v>
      </c>
      <c r="D24" s="1" t="s">
        <v>104</v>
      </c>
      <c r="E24" s="1" t="s">
        <v>78</v>
      </c>
      <c r="F24" s="6">
        <v>0</v>
      </c>
      <c r="G24" s="6">
        <v>283821.33059999999</v>
      </c>
      <c r="H24" s="6">
        <f t="shared" si="0"/>
        <v>-283821.33059999999</v>
      </c>
      <c r="I24" s="6">
        <v>2230646.7834000001</v>
      </c>
      <c r="J24" s="6">
        <v>1945207.0349999999</v>
      </c>
      <c r="K24" s="6">
        <f t="shared" si="1"/>
        <v>285439.74840000016</v>
      </c>
      <c r="L24" s="6">
        <v>1618.4177999999999</v>
      </c>
      <c r="M24" s="6">
        <v>0</v>
      </c>
      <c r="N24" s="6">
        <f t="shared" si="2"/>
        <v>1618.4177999999999</v>
      </c>
    </row>
    <row r="25" spans="2:14" x14ac:dyDescent="0.2">
      <c r="B25" s="1">
        <v>401</v>
      </c>
      <c r="C25" s="1" t="s">
        <v>27</v>
      </c>
      <c r="D25" s="1" t="s">
        <v>104</v>
      </c>
      <c r="E25" s="1" t="s">
        <v>81</v>
      </c>
      <c r="F25" s="6">
        <v>5022.5586000000003</v>
      </c>
      <c r="G25" s="6">
        <v>0</v>
      </c>
      <c r="H25" s="6">
        <f t="shared" si="0"/>
        <v>5022.5586000000003</v>
      </c>
      <c r="I25" s="6">
        <v>-5022.6228000000001</v>
      </c>
      <c r="J25" s="6">
        <v>0</v>
      </c>
      <c r="K25" s="6">
        <f t="shared" si="1"/>
        <v>-5022.6228000000001</v>
      </c>
      <c r="L25" s="6">
        <v>0</v>
      </c>
      <c r="M25" s="6">
        <v>6.4200000000000007E-2</v>
      </c>
      <c r="N25" s="6">
        <f t="shared" si="2"/>
        <v>-6.4200000000000007E-2</v>
      </c>
    </row>
    <row r="26" spans="2:14" x14ac:dyDescent="0.2">
      <c r="B26" s="1">
        <v>410</v>
      </c>
      <c r="C26" s="1" t="s">
        <v>28</v>
      </c>
      <c r="D26" s="1" t="s">
        <v>104</v>
      </c>
      <c r="E26" s="1" t="s">
        <v>82</v>
      </c>
      <c r="F26" s="6">
        <v>0</v>
      </c>
      <c r="G26" s="6">
        <v>0</v>
      </c>
      <c r="H26" s="6">
        <f t="shared" si="0"/>
        <v>0</v>
      </c>
      <c r="I26" s="6">
        <v>29044.722000000002</v>
      </c>
      <c r="J26" s="6">
        <v>29044.722000000002</v>
      </c>
      <c r="K26" s="6">
        <f t="shared" si="1"/>
        <v>0</v>
      </c>
      <c r="L26" s="6">
        <v>0</v>
      </c>
      <c r="M26" s="6">
        <v>0</v>
      </c>
      <c r="N26" s="6">
        <f t="shared" si="2"/>
        <v>0</v>
      </c>
    </row>
    <row r="27" spans="2:14" x14ac:dyDescent="0.2">
      <c r="B27" s="1">
        <v>4101</v>
      </c>
      <c r="C27" s="1" t="s">
        <v>29</v>
      </c>
      <c r="D27" s="1" t="s">
        <v>104</v>
      </c>
      <c r="E27" s="1" t="s">
        <v>82</v>
      </c>
      <c r="F27" s="6">
        <v>924780.96960000007</v>
      </c>
      <c r="G27" s="6">
        <v>0</v>
      </c>
      <c r="H27" s="6">
        <f t="shared" si="0"/>
        <v>924780.96960000007</v>
      </c>
      <c r="I27" s="6">
        <v>14162823.987</v>
      </c>
      <c r="J27" s="6">
        <v>14137086.207</v>
      </c>
      <c r="K27" s="6">
        <f t="shared" si="1"/>
        <v>25737.779999999329</v>
      </c>
      <c r="L27" s="6">
        <v>950518.74959999998</v>
      </c>
      <c r="M27" s="6">
        <v>0</v>
      </c>
      <c r="N27" s="6">
        <f t="shared" si="2"/>
        <v>950518.74959999998</v>
      </c>
    </row>
    <row r="28" spans="2:14" x14ac:dyDescent="0.2">
      <c r="B28" s="1">
        <v>420</v>
      </c>
      <c r="C28" s="1" t="s">
        <v>30</v>
      </c>
      <c r="D28" s="1" t="s">
        <v>104</v>
      </c>
      <c r="E28" s="1" t="s">
        <v>79</v>
      </c>
      <c r="F28" s="6">
        <v>0</v>
      </c>
      <c r="G28" s="6">
        <v>548462.91119999997</v>
      </c>
      <c r="H28" s="6">
        <f t="shared" si="0"/>
        <v>-548462.91119999997</v>
      </c>
      <c r="I28" s="6">
        <v>8499231.0833999999</v>
      </c>
      <c r="J28" s="6">
        <v>8526853.5186000001</v>
      </c>
      <c r="K28" s="6">
        <f t="shared" si="1"/>
        <v>-27622.435200000182</v>
      </c>
      <c r="L28" s="6">
        <v>0</v>
      </c>
      <c r="M28" s="6">
        <v>576085.34640000004</v>
      </c>
      <c r="N28" s="6">
        <f t="shared" si="2"/>
        <v>-576085.34640000004</v>
      </c>
    </row>
    <row r="29" spans="2:14" x14ac:dyDescent="0.2">
      <c r="B29" s="1">
        <v>4201</v>
      </c>
      <c r="C29" s="1" t="s">
        <v>31</v>
      </c>
      <c r="D29" s="1" t="s">
        <v>104</v>
      </c>
      <c r="E29" s="1" t="s">
        <v>79</v>
      </c>
      <c r="F29" s="6">
        <v>0</v>
      </c>
      <c r="G29" s="6">
        <v>308183.62559999997</v>
      </c>
      <c r="H29" s="6">
        <f t="shared" si="0"/>
        <v>-308183.62559999997</v>
      </c>
      <c r="I29" s="6">
        <v>0</v>
      </c>
      <c r="J29" s="6">
        <v>0</v>
      </c>
      <c r="K29" s="6">
        <f t="shared" si="1"/>
        <v>0</v>
      </c>
      <c r="L29" s="6">
        <v>0</v>
      </c>
      <c r="M29" s="6">
        <v>308183.62559999997</v>
      </c>
      <c r="N29" s="6">
        <f t="shared" si="2"/>
        <v>-308183.62559999997</v>
      </c>
    </row>
    <row r="30" spans="2:14" x14ac:dyDescent="0.2">
      <c r="B30" s="1">
        <v>422</v>
      </c>
      <c r="C30" s="1" t="s">
        <v>32</v>
      </c>
      <c r="D30" s="1" t="s">
        <v>104</v>
      </c>
      <c r="E30" s="1" t="s">
        <v>79</v>
      </c>
      <c r="F30" s="6">
        <v>0</v>
      </c>
      <c r="G30" s="6">
        <v>21832.044600000001</v>
      </c>
      <c r="H30" s="6">
        <f t="shared" si="0"/>
        <v>-21832.044600000001</v>
      </c>
      <c r="I30" s="6">
        <v>98214.122999999992</v>
      </c>
      <c r="J30" s="6">
        <v>86003.411399999997</v>
      </c>
      <c r="K30" s="6">
        <f t="shared" si="1"/>
        <v>12210.711599999995</v>
      </c>
      <c r="L30" s="6">
        <v>0</v>
      </c>
      <c r="M30" s="6">
        <v>9621.3330000000005</v>
      </c>
      <c r="N30" s="6">
        <f t="shared" si="2"/>
        <v>-9621.3330000000005</v>
      </c>
    </row>
    <row r="31" spans="2:14" x14ac:dyDescent="0.2">
      <c r="B31" s="1">
        <v>429</v>
      </c>
      <c r="C31" s="1" t="s">
        <v>33</v>
      </c>
      <c r="D31" s="1" t="s">
        <v>104</v>
      </c>
      <c r="E31" s="1" t="s">
        <v>81</v>
      </c>
      <c r="F31" s="6">
        <v>12263.227200000001</v>
      </c>
      <c r="G31" s="6">
        <v>0</v>
      </c>
      <c r="H31" s="6">
        <f t="shared" si="0"/>
        <v>12263.227200000001</v>
      </c>
      <c r="I31" s="6">
        <v>106000.5558</v>
      </c>
      <c r="J31" s="6">
        <v>109066.2984</v>
      </c>
      <c r="K31" s="6">
        <f t="shared" si="1"/>
        <v>-3065.7425999999978</v>
      </c>
      <c r="L31" s="6">
        <v>9197.4845999999998</v>
      </c>
      <c r="M31" s="6">
        <v>0</v>
      </c>
      <c r="N31" s="6">
        <f t="shared" si="2"/>
        <v>9197.4845999999998</v>
      </c>
    </row>
    <row r="32" spans="2:14" x14ac:dyDescent="0.2">
      <c r="B32" s="1">
        <v>451</v>
      </c>
      <c r="C32" s="1" t="s">
        <v>34</v>
      </c>
      <c r="D32" s="1" t="s">
        <v>104</v>
      </c>
      <c r="E32" s="1" t="s">
        <v>79</v>
      </c>
      <c r="F32" s="6">
        <v>0</v>
      </c>
      <c r="G32" s="6">
        <v>90520.780199999994</v>
      </c>
      <c r="H32" s="6">
        <f t="shared" si="0"/>
        <v>-90520.780199999994</v>
      </c>
      <c r="I32" s="6">
        <v>90520.780199999994</v>
      </c>
      <c r="J32" s="6">
        <v>0</v>
      </c>
      <c r="K32" s="6">
        <f t="shared" si="1"/>
        <v>90520.780199999994</v>
      </c>
      <c r="L32" s="6">
        <v>0</v>
      </c>
      <c r="M32" s="6">
        <v>0</v>
      </c>
      <c r="N32" s="6">
        <f t="shared" si="2"/>
        <v>0</v>
      </c>
    </row>
    <row r="33" spans="2:14" x14ac:dyDescent="0.2">
      <c r="B33" s="1">
        <v>452</v>
      </c>
      <c r="C33" s="1" t="s">
        <v>35</v>
      </c>
      <c r="D33" s="1" t="s">
        <v>104</v>
      </c>
      <c r="E33" s="1" t="s">
        <v>79</v>
      </c>
      <c r="F33" s="6">
        <v>0</v>
      </c>
      <c r="G33" s="6">
        <v>62039.541599999997</v>
      </c>
      <c r="H33" s="6">
        <f t="shared" si="0"/>
        <v>-62039.541599999997</v>
      </c>
      <c r="I33" s="6">
        <v>768592.44900000002</v>
      </c>
      <c r="J33" s="6">
        <v>779119.51559999993</v>
      </c>
      <c r="K33" s="6">
        <f t="shared" si="1"/>
        <v>-10527.066599999904</v>
      </c>
      <c r="L33" s="6">
        <v>0</v>
      </c>
      <c r="M33" s="6">
        <v>72566.608199999988</v>
      </c>
      <c r="N33" s="6">
        <f t="shared" si="2"/>
        <v>-72566.608199999988</v>
      </c>
    </row>
    <row r="34" spans="2:14" x14ac:dyDescent="0.2">
      <c r="B34" s="1">
        <v>4531</v>
      </c>
      <c r="C34" s="1" t="s">
        <v>36</v>
      </c>
      <c r="D34" s="1" t="s">
        <v>104</v>
      </c>
      <c r="E34" s="1" t="s">
        <v>81</v>
      </c>
      <c r="F34" s="6">
        <v>0</v>
      </c>
      <c r="G34" s="6">
        <v>0</v>
      </c>
      <c r="H34" s="6">
        <f t="shared" si="0"/>
        <v>0</v>
      </c>
      <c r="I34" s="6">
        <v>635506.68359999999</v>
      </c>
      <c r="J34" s="6">
        <v>597728.89980000001</v>
      </c>
      <c r="K34" s="6">
        <f t="shared" si="1"/>
        <v>37777.783799999976</v>
      </c>
      <c r="L34" s="6">
        <v>37777.783800000005</v>
      </c>
      <c r="M34" s="6">
        <v>0</v>
      </c>
      <c r="N34" s="6">
        <f t="shared" si="2"/>
        <v>37777.783800000005</v>
      </c>
    </row>
    <row r="35" spans="2:14" x14ac:dyDescent="0.2">
      <c r="B35" s="1">
        <v>4532</v>
      </c>
      <c r="C35" s="1" t="s">
        <v>37</v>
      </c>
      <c r="D35" s="1" t="s">
        <v>104</v>
      </c>
      <c r="E35" s="1" t="s">
        <v>79</v>
      </c>
      <c r="F35" s="6">
        <v>0</v>
      </c>
      <c r="G35" s="6">
        <v>0</v>
      </c>
      <c r="H35" s="6">
        <f t="shared" si="0"/>
        <v>0</v>
      </c>
      <c r="I35" s="6">
        <v>418241.9424</v>
      </c>
      <c r="J35" s="6">
        <v>429722.57159999997</v>
      </c>
      <c r="K35" s="6">
        <f t="shared" si="1"/>
        <v>-11480.629199999967</v>
      </c>
      <c r="L35" s="6">
        <v>0</v>
      </c>
      <c r="M35" s="6">
        <v>11480.629199999999</v>
      </c>
      <c r="N35" s="6">
        <f t="shared" si="2"/>
        <v>-11480.629199999999</v>
      </c>
    </row>
    <row r="36" spans="2:14" x14ac:dyDescent="0.2">
      <c r="B36" s="1">
        <v>4538</v>
      </c>
      <c r="C36" s="1" t="s">
        <v>38</v>
      </c>
      <c r="D36" s="1" t="s">
        <v>104</v>
      </c>
      <c r="E36" s="1" t="s">
        <v>81</v>
      </c>
      <c r="F36" s="6">
        <v>100162.9782</v>
      </c>
      <c r="G36" s="6">
        <v>0</v>
      </c>
      <c r="H36" s="6">
        <f t="shared" si="0"/>
        <v>100162.9782</v>
      </c>
      <c r="I36" s="6">
        <v>179486.95740000001</v>
      </c>
      <c r="J36" s="6">
        <v>246395.74799999999</v>
      </c>
      <c r="K36" s="6">
        <f t="shared" si="1"/>
        <v>-66908.790599999978</v>
      </c>
      <c r="L36" s="6">
        <v>33254.187599999997</v>
      </c>
      <c r="M36" s="6">
        <v>0</v>
      </c>
      <c r="N36" s="6">
        <f t="shared" si="2"/>
        <v>33254.187599999997</v>
      </c>
    </row>
    <row r="37" spans="2:14" x14ac:dyDescent="0.2">
      <c r="B37" s="1">
        <v>459</v>
      </c>
      <c r="C37" s="1" t="s">
        <v>39</v>
      </c>
      <c r="D37" s="1" t="s">
        <v>104</v>
      </c>
      <c r="E37" s="1" t="s">
        <v>79</v>
      </c>
      <c r="F37" s="6">
        <v>0</v>
      </c>
      <c r="G37" s="6">
        <v>11967.521999999999</v>
      </c>
      <c r="H37" s="6">
        <f t="shared" si="0"/>
        <v>-11967.521999999999</v>
      </c>
      <c r="I37" s="6">
        <v>11967.521999999999</v>
      </c>
      <c r="J37" s="6">
        <v>16086.593999999999</v>
      </c>
      <c r="K37" s="6">
        <f t="shared" si="1"/>
        <v>-4119.0720000000001</v>
      </c>
      <c r="L37" s="6">
        <v>0</v>
      </c>
      <c r="M37" s="6">
        <v>16086.593999999999</v>
      </c>
      <c r="N37" s="6">
        <f t="shared" si="2"/>
        <v>-16086.593999999999</v>
      </c>
    </row>
    <row r="38" spans="2:14" x14ac:dyDescent="0.2">
      <c r="B38" s="1">
        <v>460</v>
      </c>
      <c r="C38" s="1" t="s">
        <v>40</v>
      </c>
      <c r="D38" s="1" t="s">
        <v>104</v>
      </c>
      <c r="E38" s="1" t="s">
        <v>79</v>
      </c>
      <c r="F38" s="6">
        <v>0</v>
      </c>
      <c r="G38" s="6">
        <v>95625.065400000007</v>
      </c>
      <c r="H38" s="6">
        <f t="shared" si="0"/>
        <v>-95625.065400000007</v>
      </c>
      <c r="I38" s="6">
        <v>1387708.2305999999</v>
      </c>
      <c r="J38" s="6">
        <v>1401112.2275999999</v>
      </c>
      <c r="K38" s="6">
        <f t="shared" si="1"/>
        <v>-13403.996999999974</v>
      </c>
      <c r="L38" s="6">
        <v>0</v>
      </c>
      <c r="M38" s="6">
        <v>109029.06240000001</v>
      </c>
      <c r="N38" s="6">
        <f t="shared" si="2"/>
        <v>-109029.06240000001</v>
      </c>
    </row>
    <row r="39" spans="2:14" x14ac:dyDescent="0.2">
      <c r="B39" s="1">
        <v>465</v>
      </c>
      <c r="C39" s="1" t="s">
        <v>41</v>
      </c>
      <c r="D39" s="1" t="s">
        <v>104</v>
      </c>
      <c r="E39" s="1" t="s">
        <v>79</v>
      </c>
      <c r="F39" s="6">
        <v>0</v>
      </c>
      <c r="G39" s="6">
        <v>30971.685000000001</v>
      </c>
      <c r="H39" s="6">
        <f t="shared" si="0"/>
        <v>-30971.685000000001</v>
      </c>
      <c r="I39" s="6">
        <v>449957.89799999999</v>
      </c>
      <c r="J39" s="6">
        <v>454485.47460000002</v>
      </c>
      <c r="K39" s="6">
        <f t="shared" si="1"/>
        <v>-4527.5766000000294</v>
      </c>
      <c r="L39" s="6">
        <v>0</v>
      </c>
      <c r="M39" s="6">
        <v>35499.261599999998</v>
      </c>
      <c r="N39" s="6">
        <f t="shared" si="2"/>
        <v>-35499.261599999998</v>
      </c>
    </row>
    <row r="40" spans="2:14" x14ac:dyDescent="0.2">
      <c r="B40" s="1">
        <v>491</v>
      </c>
      <c r="C40" s="1" t="s">
        <v>42</v>
      </c>
      <c r="D40" s="1" t="s">
        <v>104</v>
      </c>
      <c r="E40" s="1" t="s">
        <v>81</v>
      </c>
      <c r="F40" s="6">
        <v>209596.05119999999</v>
      </c>
      <c r="G40" s="6">
        <v>0</v>
      </c>
      <c r="H40" s="6">
        <f t="shared" si="0"/>
        <v>209596.05119999999</v>
      </c>
      <c r="I40" s="6">
        <v>6881.9189999999999</v>
      </c>
      <c r="J40" s="6">
        <v>136556.03219999999</v>
      </c>
      <c r="K40" s="6">
        <f t="shared" si="1"/>
        <v>-129674.11319999999</v>
      </c>
      <c r="L40" s="6">
        <v>79921.937999999995</v>
      </c>
      <c r="M40" s="6">
        <v>0</v>
      </c>
      <c r="N40" s="6">
        <f t="shared" si="2"/>
        <v>79921.937999999995</v>
      </c>
    </row>
    <row r="41" spans="2:14" x14ac:dyDescent="0.2">
      <c r="B41" s="1">
        <v>4921</v>
      </c>
      <c r="C41" s="1" t="s">
        <v>43</v>
      </c>
      <c r="D41" s="1" t="s">
        <v>104</v>
      </c>
      <c r="E41" s="1" t="s">
        <v>99</v>
      </c>
      <c r="F41" s="6">
        <v>0</v>
      </c>
      <c r="G41" s="6">
        <v>1255642.8600000001</v>
      </c>
      <c r="H41" s="6">
        <f t="shared" si="0"/>
        <v>-1255642.8600000001</v>
      </c>
      <c r="I41" s="6">
        <v>0</v>
      </c>
      <c r="J41" s="6">
        <v>0</v>
      </c>
      <c r="K41" s="6">
        <f t="shared" si="1"/>
        <v>0</v>
      </c>
      <c r="L41" s="6">
        <v>0</v>
      </c>
      <c r="M41" s="6">
        <v>1255642.8600000001</v>
      </c>
      <c r="N41" s="6">
        <f t="shared" si="2"/>
        <v>-1255642.8600000001</v>
      </c>
    </row>
    <row r="42" spans="2:14" x14ac:dyDescent="0.2">
      <c r="B42" s="1">
        <v>493</v>
      </c>
      <c r="C42" s="1" t="s">
        <v>44</v>
      </c>
      <c r="D42" s="1" t="s">
        <v>104</v>
      </c>
      <c r="E42" s="1" t="s">
        <v>79</v>
      </c>
      <c r="F42" s="6">
        <v>0</v>
      </c>
      <c r="G42" s="6">
        <v>91974.910199999998</v>
      </c>
      <c r="H42" s="6">
        <f t="shared" si="0"/>
        <v>-91974.910199999998</v>
      </c>
      <c r="I42" s="6">
        <v>128764.65599999999</v>
      </c>
      <c r="J42" s="6">
        <v>125699.04180000001</v>
      </c>
      <c r="K42" s="6">
        <f t="shared" si="1"/>
        <v>3065.6141999999818</v>
      </c>
      <c r="L42" s="6">
        <v>0</v>
      </c>
      <c r="M42" s="6">
        <v>88909.295999999988</v>
      </c>
      <c r="N42" s="6">
        <f t="shared" si="2"/>
        <v>-88909.295999999988</v>
      </c>
    </row>
    <row r="43" spans="2:14" x14ac:dyDescent="0.2">
      <c r="B43" s="1">
        <v>4951</v>
      </c>
      <c r="C43" s="1" t="s">
        <v>45</v>
      </c>
      <c r="D43" s="1" t="s">
        <v>104</v>
      </c>
      <c r="E43" s="1" t="s">
        <v>45</v>
      </c>
      <c r="F43" s="6">
        <v>39732.2886</v>
      </c>
      <c r="G43" s="6">
        <v>0</v>
      </c>
      <c r="H43" s="6">
        <f t="shared" si="0"/>
        <v>39732.2886</v>
      </c>
      <c r="I43" s="6">
        <v>0</v>
      </c>
      <c r="J43" s="6">
        <v>0</v>
      </c>
      <c r="K43" s="6">
        <f t="shared" si="1"/>
        <v>0</v>
      </c>
      <c r="L43" s="6">
        <v>39732.2886</v>
      </c>
      <c r="M43" s="6">
        <v>0</v>
      </c>
      <c r="N43" s="6">
        <f t="shared" si="2"/>
        <v>39732.2886</v>
      </c>
    </row>
    <row r="44" spans="2:14" x14ac:dyDescent="0.2">
      <c r="B44" s="1">
        <v>498</v>
      </c>
      <c r="C44" s="1" t="s">
        <v>46</v>
      </c>
      <c r="D44" s="1" t="s">
        <v>104</v>
      </c>
      <c r="E44" s="1" t="s">
        <v>81</v>
      </c>
      <c r="F44" s="6">
        <v>1172221.1232</v>
      </c>
      <c r="G44" s="6">
        <v>0</v>
      </c>
      <c r="H44" s="6">
        <f t="shared" si="0"/>
        <v>1172221.1232</v>
      </c>
      <c r="I44" s="6">
        <v>23.433</v>
      </c>
      <c r="J44" s="6">
        <v>1172221.1232</v>
      </c>
      <c r="K44" s="6">
        <f t="shared" si="1"/>
        <v>-1172197.6902000001</v>
      </c>
      <c r="L44" s="6">
        <v>23.433</v>
      </c>
      <c r="M44" s="6">
        <v>0</v>
      </c>
      <c r="N44" s="6">
        <f t="shared" si="2"/>
        <v>23.433</v>
      </c>
    </row>
    <row r="45" spans="2:14" x14ac:dyDescent="0.2">
      <c r="B45" s="1">
        <v>499</v>
      </c>
      <c r="C45" s="1" t="s">
        <v>47</v>
      </c>
      <c r="D45" s="1" t="s">
        <v>104</v>
      </c>
      <c r="E45" s="1" t="s">
        <v>79</v>
      </c>
      <c r="F45" s="6">
        <v>0</v>
      </c>
      <c r="G45" s="6">
        <v>8274.0959999999995</v>
      </c>
      <c r="H45" s="6">
        <f t="shared" si="0"/>
        <v>-8274.0959999999995</v>
      </c>
      <c r="I45" s="6">
        <v>8274.0959999999995</v>
      </c>
      <c r="J45" s="6">
        <v>0</v>
      </c>
      <c r="K45" s="6">
        <f t="shared" si="1"/>
        <v>8274.0959999999995</v>
      </c>
      <c r="L45" s="6">
        <v>0</v>
      </c>
      <c r="M45" s="6">
        <v>0</v>
      </c>
      <c r="N45" s="6">
        <f t="shared" si="2"/>
        <v>0</v>
      </c>
    </row>
    <row r="46" spans="2:14" x14ac:dyDescent="0.2">
      <c r="B46" s="1">
        <v>500</v>
      </c>
      <c r="C46" s="1" t="s">
        <v>48</v>
      </c>
      <c r="D46" s="1" t="s">
        <v>104</v>
      </c>
      <c r="E46" s="1" t="s">
        <v>100</v>
      </c>
      <c r="F46" s="6">
        <v>0</v>
      </c>
      <c r="G46" s="6">
        <v>0</v>
      </c>
      <c r="H46" s="6">
        <f t="shared" si="0"/>
        <v>0</v>
      </c>
      <c r="I46" s="6">
        <v>0</v>
      </c>
      <c r="J46" s="6">
        <v>0</v>
      </c>
      <c r="K46" s="6">
        <f t="shared" si="1"/>
        <v>0</v>
      </c>
      <c r="L46" s="6">
        <v>0</v>
      </c>
      <c r="M46" s="6">
        <v>0</v>
      </c>
      <c r="N46" s="6">
        <f t="shared" si="2"/>
        <v>0</v>
      </c>
    </row>
    <row r="47" spans="2:14" x14ac:dyDescent="0.2">
      <c r="B47" s="1">
        <v>502</v>
      </c>
      <c r="C47" s="1" t="s">
        <v>49</v>
      </c>
      <c r="D47" s="1" t="s">
        <v>104</v>
      </c>
      <c r="E47" s="1" t="s">
        <v>100</v>
      </c>
      <c r="F47" s="6">
        <v>64821.905400000003</v>
      </c>
      <c r="G47" s="6">
        <v>0</v>
      </c>
      <c r="H47" s="6">
        <f t="shared" si="0"/>
        <v>64821.905400000003</v>
      </c>
      <c r="I47" s="6">
        <v>21045258.834000003</v>
      </c>
      <c r="J47" s="6">
        <v>20305200.460200001</v>
      </c>
      <c r="K47" s="6">
        <f t="shared" si="1"/>
        <v>740058.37380000204</v>
      </c>
      <c r="L47" s="6">
        <v>804880.27919999999</v>
      </c>
      <c r="M47" s="6">
        <v>0</v>
      </c>
      <c r="N47" s="6">
        <f t="shared" si="2"/>
        <v>804880.27919999999</v>
      </c>
    </row>
    <row r="48" spans="2:14" x14ac:dyDescent="0.2">
      <c r="B48" s="1">
        <v>600</v>
      </c>
      <c r="C48" s="1" t="s">
        <v>50</v>
      </c>
      <c r="D48" s="1" t="s">
        <v>102</v>
      </c>
      <c r="E48" s="1" t="s">
        <v>83</v>
      </c>
      <c r="F48" s="6">
        <v>0</v>
      </c>
      <c r="G48" s="6">
        <v>0</v>
      </c>
      <c r="H48" s="6">
        <f t="shared" si="0"/>
        <v>0</v>
      </c>
      <c r="I48" s="6">
        <v>173678.334</v>
      </c>
      <c r="J48" s="6">
        <v>0</v>
      </c>
      <c r="K48" s="6">
        <f t="shared" si="1"/>
        <v>173678.334</v>
      </c>
      <c r="L48" s="6">
        <v>173678.334</v>
      </c>
      <c r="M48" s="6">
        <v>0</v>
      </c>
      <c r="N48" s="6">
        <f t="shared" si="2"/>
        <v>173678.334</v>
      </c>
    </row>
    <row r="49" spans="2:14" x14ac:dyDescent="0.2">
      <c r="B49" s="1">
        <v>601</v>
      </c>
      <c r="C49" s="1" t="s">
        <v>51</v>
      </c>
      <c r="D49" s="1" t="s">
        <v>102</v>
      </c>
      <c r="E49" s="1" t="s">
        <v>51</v>
      </c>
      <c r="F49" s="6">
        <v>0</v>
      </c>
      <c r="G49" s="6">
        <v>0</v>
      </c>
      <c r="H49" s="6">
        <f t="shared" si="0"/>
        <v>0</v>
      </c>
      <c r="I49" s="6">
        <v>2814994.3488000003</v>
      </c>
      <c r="J49" s="6">
        <v>0</v>
      </c>
      <c r="K49" s="6">
        <f t="shared" si="1"/>
        <v>2814994.3488000003</v>
      </c>
      <c r="L49" s="6">
        <v>2814994.3488000003</v>
      </c>
      <c r="M49" s="6">
        <v>0</v>
      </c>
      <c r="N49" s="6">
        <f t="shared" si="2"/>
        <v>2814994.3488000003</v>
      </c>
    </row>
    <row r="50" spans="2:14" x14ac:dyDescent="0.2">
      <c r="B50" s="1">
        <v>602</v>
      </c>
      <c r="C50" s="1" t="s">
        <v>52</v>
      </c>
      <c r="D50" s="1" t="s">
        <v>102</v>
      </c>
      <c r="E50" s="1" t="s">
        <v>84</v>
      </c>
      <c r="F50" s="6">
        <v>0</v>
      </c>
      <c r="G50" s="6">
        <v>0</v>
      </c>
      <c r="H50" s="6">
        <f t="shared" si="0"/>
        <v>0</v>
      </c>
      <c r="I50" s="6">
        <v>207028.05119999999</v>
      </c>
      <c r="J50" s="6">
        <v>0</v>
      </c>
      <c r="K50" s="6">
        <f t="shared" si="1"/>
        <v>207028.05119999999</v>
      </c>
      <c r="L50" s="6">
        <v>207028.05119999999</v>
      </c>
      <c r="M50" s="6">
        <v>0</v>
      </c>
      <c r="N50" s="6">
        <f t="shared" si="2"/>
        <v>207028.05119999999</v>
      </c>
    </row>
    <row r="51" spans="2:14" x14ac:dyDescent="0.2">
      <c r="B51" s="1">
        <v>6021</v>
      </c>
      <c r="C51" s="1" t="s">
        <v>53</v>
      </c>
      <c r="D51" s="1" t="s">
        <v>102</v>
      </c>
      <c r="E51" s="1" t="s">
        <v>84</v>
      </c>
      <c r="F51" s="6">
        <v>0</v>
      </c>
      <c r="G51" s="6">
        <v>0</v>
      </c>
      <c r="H51" s="6">
        <f t="shared" si="0"/>
        <v>0</v>
      </c>
      <c r="I51" s="6">
        <v>362576.11259999999</v>
      </c>
      <c r="J51" s="6">
        <v>0</v>
      </c>
      <c r="K51" s="6">
        <f t="shared" si="1"/>
        <v>362576.11259999999</v>
      </c>
      <c r="L51" s="6">
        <v>362576.11259999999</v>
      </c>
      <c r="M51" s="6">
        <v>0</v>
      </c>
      <c r="N51" s="6">
        <f t="shared" si="2"/>
        <v>362576.11259999999</v>
      </c>
    </row>
    <row r="52" spans="2:14" x14ac:dyDescent="0.2">
      <c r="B52" s="1">
        <v>603</v>
      </c>
      <c r="C52" s="1" t="s">
        <v>54</v>
      </c>
      <c r="D52" s="1" t="s">
        <v>102</v>
      </c>
      <c r="E52" s="1" t="s">
        <v>54</v>
      </c>
      <c r="F52" s="6">
        <v>0</v>
      </c>
      <c r="G52" s="6">
        <v>0</v>
      </c>
      <c r="H52" s="6">
        <f t="shared" si="0"/>
        <v>0</v>
      </c>
      <c r="I52" s="6">
        <v>8526853.5186000001</v>
      </c>
      <c r="J52" s="6">
        <v>0</v>
      </c>
      <c r="K52" s="6">
        <f t="shared" si="1"/>
        <v>8526853.5186000001</v>
      </c>
      <c r="L52" s="6">
        <v>8526853.5186000001</v>
      </c>
      <c r="M52" s="6">
        <v>0</v>
      </c>
      <c r="N52" s="6">
        <f t="shared" si="2"/>
        <v>8526853.5186000001</v>
      </c>
    </row>
    <row r="53" spans="2:14" x14ac:dyDescent="0.2">
      <c r="B53" s="1">
        <v>6031</v>
      </c>
      <c r="C53" s="1" t="s">
        <v>55</v>
      </c>
      <c r="D53" s="1" t="s">
        <v>102</v>
      </c>
      <c r="E53" s="1" t="s">
        <v>54</v>
      </c>
      <c r="F53" s="6">
        <v>0</v>
      </c>
      <c r="G53" s="6">
        <v>0</v>
      </c>
      <c r="H53" s="6">
        <f t="shared" si="0"/>
        <v>0</v>
      </c>
      <c r="I53" s="6">
        <v>0</v>
      </c>
      <c r="J53" s="6">
        <v>0</v>
      </c>
      <c r="K53" s="6">
        <f t="shared" si="1"/>
        <v>0</v>
      </c>
      <c r="L53" s="6">
        <v>0</v>
      </c>
      <c r="M53" s="6">
        <v>0</v>
      </c>
      <c r="N53" s="6">
        <f t="shared" si="2"/>
        <v>0</v>
      </c>
    </row>
    <row r="54" spans="2:14" x14ac:dyDescent="0.2">
      <c r="B54" s="1">
        <v>604</v>
      </c>
      <c r="C54" s="1" t="s">
        <v>56</v>
      </c>
      <c r="D54" s="1" t="s">
        <v>102</v>
      </c>
      <c r="E54" s="1" t="s">
        <v>54</v>
      </c>
      <c r="F54" s="6">
        <v>0</v>
      </c>
      <c r="G54" s="6">
        <v>0</v>
      </c>
      <c r="H54" s="6">
        <f t="shared" si="0"/>
        <v>0</v>
      </c>
      <c r="I54" s="6">
        <v>1073836.2923999999</v>
      </c>
      <c r="J54" s="6">
        <v>0</v>
      </c>
      <c r="K54" s="6">
        <f t="shared" si="1"/>
        <v>1073836.2923999999</v>
      </c>
      <c r="L54" s="6">
        <v>1073836.2923999999</v>
      </c>
      <c r="M54" s="6">
        <v>0</v>
      </c>
      <c r="N54" s="6">
        <f t="shared" si="2"/>
        <v>1073836.2923999999</v>
      </c>
    </row>
    <row r="55" spans="2:14" x14ac:dyDescent="0.2">
      <c r="B55" s="1">
        <v>605</v>
      </c>
      <c r="C55" s="1" t="s">
        <v>57</v>
      </c>
      <c r="D55" s="1" t="s">
        <v>102</v>
      </c>
      <c r="E55" s="1" t="s">
        <v>58</v>
      </c>
      <c r="F55" s="6">
        <v>0</v>
      </c>
      <c r="G55" s="6">
        <v>0</v>
      </c>
      <c r="H55" s="6">
        <f t="shared" si="0"/>
        <v>0</v>
      </c>
      <c r="I55" s="6">
        <v>130488.74699999999</v>
      </c>
      <c r="J55" s="6">
        <v>0</v>
      </c>
      <c r="K55" s="6">
        <f t="shared" si="1"/>
        <v>130488.74699999999</v>
      </c>
      <c r="L55" s="6">
        <v>130488.74699999999</v>
      </c>
      <c r="M55" s="6">
        <v>0</v>
      </c>
      <c r="N55" s="6">
        <f t="shared" si="2"/>
        <v>130488.74699999999</v>
      </c>
    </row>
    <row r="56" spans="2:14" x14ac:dyDescent="0.2">
      <c r="B56" s="1">
        <v>609</v>
      </c>
      <c r="C56" s="1" t="s">
        <v>58</v>
      </c>
      <c r="D56" s="1" t="s">
        <v>102</v>
      </c>
      <c r="E56" s="1" t="s">
        <v>58</v>
      </c>
      <c r="F56" s="6">
        <v>0</v>
      </c>
      <c r="G56" s="6">
        <v>0</v>
      </c>
      <c r="H56" s="6">
        <f t="shared" si="0"/>
        <v>0</v>
      </c>
      <c r="I56" s="6">
        <v>216032.61480000001</v>
      </c>
      <c r="J56" s="6">
        <v>0</v>
      </c>
      <c r="K56" s="6">
        <f t="shared" si="1"/>
        <v>216032.61480000001</v>
      </c>
      <c r="L56" s="6">
        <v>216032.61480000001</v>
      </c>
      <c r="M56" s="6">
        <v>0</v>
      </c>
      <c r="N56" s="6">
        <f t="shared" si="2"/>
        <v>216032.61480000001</v>
      </c>
    </row>
    <row r="57" spans="2:14" x14ac:dyDescent="0.2">
      <c r="B57" s="1">
        <v>613</v>
      </c>
      <c r="C57" s="1" t="s">
        <v>59</v>
      </c>
      <c r="D57" s="1" t="s">
        <v>104</v>
      </c>
      <c r="E57" s="1" t="s">
        <v>74</v>
      </c>
      <c r="F57" s="6">
        <v>310085.10119999998</v>
      </c>
      <c r="G57" s="6">
        <v>0</v>
      </c>
      <c r="H57" s="6">
        <f t="shared" si="0"/>
        <v>310085.10119999998</v>
      </c>
      <c r="I57" s="6">
        <v>0</v>
      </c>
      <c r="J57" s="6">
        <v>310085.10119999998</v>
      </c>
      <c r="K57" s="6">
        <f t="shared" si="1"/>
        <v>-310085.10119999998</v>
      </c>
      <c r="L57" s="6">
        <v>0</v>
      </c>
      <c r="M57" s="6">
        <v>0</v>
      </c>
      <c r="N57" s="6">
        <f t="shared" si="2"/>
        <v>0</v>
      </c>
    </row>
    <row r="58" spans="2:14" x14ac:dyDescent="0.2">
      <c r="B58" s="1">
        <v>620</v>
      </c>
      <c r="C58" s="1" t="s">
        <v>60</v>
      </c>
      <c r="D58" s="1" t="s">
        <v>102</v>
      </c>
      <c r="E58" s="1" t="s">
        <v>85</v>
      </c>
      <c r="F58" s="6">
        <v>0</v>
      </c>
      <c r="G58" s="6">
        <v>0</v>
      </c>
      <c r="H58" s="6">
        <f t="shared" si="0"/>
        <v>0</v>
      </c>
      <c r="I58" s="6">
        <v>56795.621399999996</v>
      </c>
      <c r="J58" s="6">
        <v>0</v>
      </c>
      <c r="K58" s="6">
        <f t="shared" si="1"/>
        <v>56795.621399999996</v>
      </c>
      <c r="L58" s="6">
        <v>56795.621399999996</v>
      </c>
      <c r="M58" s="6">
        <v>0</v>
      </c>
      <c r="N58" s="6">
        <f t="shared" si="2"/>
        <v>56795.621399999996</v>
      </c>
    </row>
    <row r="59" spans="2:14" x14ac:dyDescent="0.2">
      <c r="B59" s="1">
        <v>624</v>
      </c>
      <c r="C59" s="1" t="s">
        <v>67</v>
      </c>
      <c r="D59" s="1" t="s">
        <v>102</v>
      </c>
      <c r="E59" s="1" t="s">
        <v>85</v>
      </c>
      <c r="F59" s="6">
        <v>0</v>
      </c>
      <c r="G59" s="6">
        <v>0</v>
      </c>
      <c r="H59" s="6">
        <f t="shared" si="0"/>
        <v>0</v>
      </c>
      <c r="I59" s="6">
        <v>57240.976800000004</v>
      </c>
      <c r="J59" s="6">
        <v>0</v>
      </c>
      <c r="K59" s="6">
        <f t="shared" si="1"/>
        <v>57240.976800000004</v>
      </c>
      <c r="L59" s="6">
        <v>57240.976800000004</v>
      </c>
      <c r="M59" s="6">
        <v>0</v>
      </c>
      <c r="N59" s="6">
        <f t="shared" si="2"/>
        <v>57240.976800000004</v>
      </c>
    </row>
    <row r="60" spans="2:14" x14ac:dyDescent="0.2">
      <c r="B60" s="1">
        <v>629</v>
      </c>
      <c r="C60" s="1" t="s">
        <v>61</v>
      </c>
      <c r="D60" s="1" t="s">
        <v>102</v>
      </c>
      <c r="E60" s="1" t="s">
        <v>85</v>
      </c>
      <c r="F60" s="6">
        <v>0</v>
      </c>
      <c r="G60" s="6">
        <v>0</v>
      </c>
      <c r="H60" s="6">
        <f t="shared" si="0"/>
        <v>0</v>
      </c>
      <c r="I60" s="6">
        <v>111664.40819999999</v>
      </c>
      <c r="J60" s="6">
        <v>0</v>
      </c>
      <c r="K60" s="6">
        <f t="shared" si="1"/>
        <v>111664.40819999999</v>
      </c>
      <c r="L60" s="6">
        <v>111664.40819999999</v>
      </c>
      <c r="M60" s="6">
        <v>0</v>
      </c>
      <c r="N60" s="6">
        <f t="shared" si="2"/>
        <v>111664.40819999999</v>
      </c>
    </row>
    <row r="61" spans="2:14" x14ac:dyDescent="0.2">
      <c r="B61" s="1">
        <v>650</v>
      </c>
      <c r="C61" s="1" t="s">
        <v>62</v>
      </c>
      <c r="D61" s="1" t="s">
        <v>104</v>
      </c>
      <c r="E61" s="1" t="s">
        <v>81</v>
      </c>
      <c r="F61" s="6">
        <v>92368.327799999999</v>
      </c>
      <c r="G61" s="6">
        <v>0</v>
      </c>
      <c r="H61" s="6">
        <f t="shared" si="0"/>
        <v>92368.327799999999</v>
      </c>
      <c r="I61" s="6">
        <v>130323.11099999999</v>
      </c>
      <c r="J61" s="6">
        <v>114457.49340000001</v>
      </c>
      <c r="K61" s="6">
        <f t="shared" si="1"/>
        <v>15865.617599999983</v>
      </c>
      <c r="L61" s="6">
        <v>108233.9454</v>
      </c>
      <c r="M61" s="6">
        <v>0</v>
      </c>
      <c r="N61" s="6">
        <f t="shared" si="2"/>
        <v>108233.9454</v>
      </c>
    </row>
    <row r="62" spans="2:14" x14ac:dyDescent="0.2">
      <c r="B62" s="1">
        <v>702</v>
      </c>
      <c r="C62" s="1" t="s">
        <v>63</v>
      </c>
      <c r="D62" s="1" t="s">
        <v>102</v>
      </c>
      <c r="E62" s="1" t="s">
        <v>101</v>
      </c>
      <c r="F62" s="6">
        <v>0</v>
      </c>
      <c r="G62" s="6">
        <v>0</v>
      </c>
      <c r="H62" s="6">
        <f t="shared" si="0"/>
        <v>0</v>
      </c>
      <c r="I62" s="6">
        <v>0</v>
      </c>
      <c r="J62" s="6">
        <v>12992479.237199999</v>
      </c>
      <c r="K62" s="6">
        <f t="shared" si="1"/>
        <v>-12992479.237199999</v>
      </c>
      <c r="L62" s="6">
        <v>0</v>
      </c>
      <c r="M62" s="6">
        <v>12992479.237199999</v>
      </c>
      <c r="N62" s="6">
        <f t="shared" si="2"/>
        <v>-12992479.237199999</v>
      </c>
    </row>
    <row r="63" spans="2:14" s="28" customFormat="1" x14ac:dyDescent="0.2">
      <c r="B63" s="28">
        <v>704</v>
      </c>
      <c r="C63" s="28" t="s">
        <v>64</v>
      </c>
      <c r="D63" s="28" t="s">
        <v>102</v>
      </c>
      <c r="E63" s="28" t="s">
        <v>58</v>
      </c>
      <c r="F63" s="29">
        <v>0</v>
      </c>
      <c r="G63" s="29">
        <v>0</v>
      </c>
      <c r="H63" s="29">
        <f t="shared" si="0"/>
        <v>0</v>
      </c>
      <c r="I63" s="30">
        <v>52969.494000000006</v>
      </c>
      <c r="J63" s="30">
        <v>16050</v>
      </c>
      <c r="K63" s="29">
        <f t="shared" si="1"/>
        <v>36919.494000000006</v>
      </c>
      <c r="L63" s="29">
        <v>36919.493999999999</v>
      </c>
      <c r="M63" s="29">
        <v>0</v>
      </c>
      <c r="N63" s="29">
        <f t="shared" si="2"/>
        <v>36919.493999999999</v>
      </c>
    </row>
    <row r="64" spans="2:14" x14ac:dyDescent="0.2">
      <c r="B64" s="1">
        <v>709</v>
      </c>
      <c r="C64" s="1" t="s">
        <v>65</v>
      </c>
      <c r="D64" s="1" t="s">
        <v>102</v>
      </c>
      <c r="E64" s="1" t="s">
        <v>65</v>
      </c>
      <c r="F64" s="6">
        <v>0</v>
      </c>
      <c r="G64" s="6">
        <v>0</v>
      </c>
      <c r="H64" s="6">
        <f t="shared" si="0"/>
        <v>0</v>
      </c>
      <c r="I64" s="6">
        <v>0</v>
      </c>
      <c r="J64" s="6">
        <v>8153.9135999999999</v>
      </c>
      <c r="K64" s="6">
        <f t="shared" si="1"/>
        <v>-8153.9135999999999</v>
      </c>
      <c r="L64" s="6">
        <v>0</v>
      </c>
      <c r="M64" s="6">
        <v>8153.9135999999999</v>
      </c>
      <c r="N64" s="6">
        <f t="shared" si="2"/>
        <v>-8153.9135999999999</v>
      </c>
    </row>
    <row r="65" spans="2:14" x14ac:dyDescent="0.2">
      <c r="B65" s="1">
        <v>724</v>
      </c>
      <c r="C65" s="1" t="s">
        <v>66</v>
      </c>
      <c r="D65" s="1" t="s">
        <v>102</v>
      </c>
      <c r="E65" s="1" t="s">
        <v>87</v>
      </c>
      <c r="F65" s="6">
        <v>0</v>
      </c>
      <c r="G65" s="6">
        <v>0</v>
      </c>
      <c r="H65" s="6">
        <f t="shared" si="0"/>
        <v>0</v>
      </c>
      <c r="I65" s="6">
        <v>0</v>
      </c>
      <c r="J65" s="6">
        <v>1161.8915999999999</v>
      </c>
      <c r="K65" s="6">
        <f t="shared" si="1"/>
        <v>-1161.8915999999999</v>
      </c>
      <c r="L65" s="6">
        <v>0</v>
      </c>
      <c r="M65" s="6">
        <v>1161.8915999999999</v>
      </c>
      <c r="N65" s="6">
        <f t="shared" si="2"/>
        <v>-1161.8915999999999</v>
      </c>
    </row>
    <row r="66" spans="2:14" x14ac:dyDescent="0.2">
      <c r="B66" s="1">
        <v>729</v>
      </c>
      <c r="C66" s="1" t="s">
        <v>68</v>
      </c>
      <c r="D66" s="1" t="s">
        <v>102</v>
      </c>
      <c r="E66" s="1" t="s">
        <v>87</v>
      </c>
      <c r="F66" s="6">
        <v>0</v>
      </c>
      <c r="G66" s="6">
        <v>0</v>
      </c>
      <c r="H66" s="6">
        <f t="shared" si="0"/>
        <v>0</v>
      </c>
      <c r="I66" s="6">
        <v>0</v>
      </c>
      <c r="J66" s="6">
        <v>0</v>
      </c>
      <c r="K66" s="6">
        <f t="shared" si="1"/>
        <v>0</v>
      </c>
      <c r="L66" s="6">
        <v>0</v>
      </c>
      <c r="M66" s="6">
        <v>0</v>
      </c>
      <c r="N66" s="6">
        <f t="shared" si="2"/>
        <v>0</v>
      </c>
    </row>
  </sheetData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EE7020A9-891D-4CA3-8F47-9A667C79BB23}">
          <x14:formula1>
            <xm:f>Settings!$B$10:$B$11</xm:f>
          </x14:formula1>
          <xm:sqref>D8:D66</xm:sqref>
        </x14:dataValidation>
        <x14:dataValidation type="list" allowBlank="1" showInputMessage="1" showErrorMessage="1" xr:uid="{11AB84B0-C43C-4FCE-9445-4AFB3E298EB7}">
          <x14:formula1>
            <xm:f>IF(D8=Settings!$B$10,Settings!$C$16:$C$24,IF(D8=Settings!$B$11,Settings!$C$25:$C$37,Settings!$D$13))</xm:f>
          </x14:formula1>
          <xm:sqref>E8:E66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89F55-D461-4A3F-A04A-0787F827268F}">
  <dimension ref="B2:D37"/>
  <sheetViews>
    <sheetView showGridLines="0" zoomScaleNormal="100" workbookViewId="0">
      <selection activeCell="B10" sqref="B10"/>
    </sheetView>
  </sheetViews>
  <sheetFormatPr defaultRowHeight="11.25" x14ac:dyDescent="0.2"/>
  <cols>
    <col min="1" max="1" width="2" style="1" customWidth="1"/>
    <col min="2" max="2" width="16.5703125" style="1" bestFit="1" customWidth="1"/>
    <col min="3" max="3" width="12" style="1" customWidth="1"/>
    <col min="4" max="4" width="11.42578125" style="1" bestFit="1" customWidth="1"/>
    <col min="5" max="16384" width="9.140625" style="1"/>
  </cols>
  <sheetData>
    <row r="2" spans="2:4" ht="15.75" x14ac:dyDescent="0.25">
      <c r="B2" s="2" t="s">
        <v>106</v>
      </c>
    </row>
    <row r="3" spans="2:4" x14ac:dyDescent="0.2">
      <c r="B3" s="19" t="s">
        <v>9</v>
      </c>
    </row>
    <row r="5" spans="2:4" x14ac:dyDescent="0.2">
      <c r="B5" s="4" t="s">
        <v>103</v>
      </c>
    </row>
    <row r="7" spans="2:4" x14ac:dyDescent="0.2">
      <c r="B7" s="21" t="s">
        <v>107</v>
      </c>
      <c r="D7" s="27">
        <v>44196</v>
      </c>
    </row>
    <row r="9" spans="2:4" x14ac:dyDescent="0.2">
      <c r="B9" s="21" t="s">
        <v>109</v>
      </c>
    </row>
    <row r="10" spans="2:4" x14ac:dyDescent="0.2">
      <c r="B10" s="1" t="s">
        <v>102</v>
      </c>
    </row>
    <row r="11" spans="2:4" x14ac:dyDescent="0.2">
      <c r="B11" s="1" t="s">
        <v>104</v>
      </c>
    </row>
    <row r="13" spans="2:4" x14ac:dyDescent="0.2">
      <c r="B13" s="21" t="s">
        <v>111</v>
      </c>
      <c r="D13" s="27" t="s">
        <v>112</v>
      </c>
    </row>
    <row r="15" spans="2:4" x14ac:dyDescent="0.2">
      <c r="B15" s="21" t="s">
        <v>108</v>
      </c>
      <c r="C15" s="21" t="s">
        <v>110</v>
      </c>
    </row>
    <row r="16" spans="2:4" x14ac:dyDescent="0.2">
      <c r="B16" s="1" t="s">
        <v>102</v>
      </c>
      <c r="C16" s="12" t="s">
        <v>86</v>
      </c>
    </row>
    <row r="17" spans="2:3" x14ac:dyDescent="0.2">
      <c r="B17" s="1" t="s">
        <v>102</v>
      </c>
      <c r="C17" s="12" t="s">
        <v>65</v>
      </c>
    </row>
    <row r="18" spans="2:3" x14ac:dyDescent="0.2">
      <c r="B18" s="1" t="s">
        <v>102</v>
      </c>
      <c r="C18" s="12" t="s">
        <v>83</v>
      </c>
    </row>
    <row r="19" spans="2:3" x14ac:dyDescent="0.2">
      <c r="B19" s="1" t="s">
        <v>102</v>
      </c>
      <c r="C19" s="12" t="s">
        <v>51</v>
      </c>
    </row>
    <row r="20" spans="2:3" x14ac:dyDescent="0.2">
      <c r="B20" s="1" t="s">
        <v>102</v>
      </c>
      <c r="C20" s="12" t="s">
        <v>84</v>
      </c>
    </row>
    <row r="21" spans="2:3" x14ac:dyDescent="0.2">
      <c r="B21" s="1" t="s">
        <v>102</v>
      </c>
      <c r="C21" s="12" t="s">
        <v>54</v>
      </c>
    </row>
    <row r="22" spans="2:3" x14ac:dyDescent="0.2">
      <c r="B22" s="1" t="s">
        <v>102</v>
      </c>
      <c r="C22" s="12" t="s">
        <v>58</v>
      </c>
    </row>
    <row r="23" spans="2:3" x14ac:dyDescent="0.2">
      <c r="B23" s="1" t="s">
        <v>102</v>
      </c>
      <c r="C23" s="12" t="s">
        <v>87</v>
      </c>
    </row>
    <row r="24" spans="2:3" x14ac:dyDescent="0.2">
      <c r="B24" s="1" t="s">
        <v>102</v>
      </c>
      <c r="C24" s="12" t="s">
        <v>85</v>
      </c>
    </row>
    <row r="25" spans="2:3" x14ac:dyDescent="0.2">
      <c r="B25" s="1" t="s">
        <v>104</v>
      </c>
      <c r="C25" s="12" t="s">
        <v>74</v>
      </c>
    </row>
    <row r="26" spans="2:3" x14ac:dyDescent="0.2">
      <c r="B26" s="1" t="s">
        <v>104</v>
      </c>
      <c r="C26" s="12" t="s">
        <v>77</v>
      </c>
    </row>
    <row r="27" spans="2:3" x14ac:dyDescent="0.2">
      <c r="B27" s="1" t="s">
        <v>104</v>
      </c>
      <c r="C27" s="12" t="s">
        <v>45</v>
      </c>
    </row>
    <row r="28" spans="2:3" x14ac:dyDescent="0.2">
      <c r="B28" s="1" t="s">
        <v>104</v>
      </c>
      <c r="C28" s="12" t="s">
        <v>100</v>
      </c>
    </row>
    <row r="29" spans="2:3" x14ac:dyDescent="0.2">
      <c r="B29" s="1" t="s">
        <v>104</v>
      </c>
      <c r="C29" s="12" t="s">
        <v>24</v>
      </c>
    </row>
    <row r="30" spans="2:3" x14ac:dyDescent="0.2">
      <c r="B30" s="1" t="s">
        <v>104</v>
      </c>
      <c r="C30" s="12" t="s">
        <v>82</v>
      </c>
    </row>
    <row r="31" spans="2:3" x14ac:dyDescent="0.2">
      <c r="B31" s="1" t="s">
        <v>104</v>
      </c>
      <c r="C31" s="12" t="s">
        <v>81</v>
      </c>
    </row>
    <row r="32" spans="2:3" x14ac:dyDescent="0.2">
      <c r="B32" s="1" t="s">
        <v>104</v>
      </c>
      <c r="C32" s="12" t="s">
        <v>10</v>
      </c>
    </row>
    <row r="33" spans="2:3" x14ac:dyDescent="0.2">
      <c r="B33" s="1" t="s">
        <v>104</v>
      </c>
      <c r="C33" s="12" t="s">
        <v>76</v>
      </c>
    </row>
    <row r="34" spans="2:3" x14ac:dyDescent="0.2">
      <c r="B34" s="1" t="s">
        <v>104</v>
      </c>
      <c r="C34" s="12" t="s">
        <v>14</v>
      </c>
    </row>
    <row r="35" spans="2:3" x14ac:dyDescent="0.2">
      <c r="B35" s="1" t="s">
        <v>104</v>
      </c>
      <c r="C35" s="12" t="s">
        <v>78</v>
      </c>
    </row>
    <row r="36" spans="2:3" x14ac:dyDescent="0.2">
      <c r="B36" s="1" t="s">
        <v>104</v>
      </c>
      <c r="C36" s="12" t="s">
        <v>79</v>
      </c>
    </row>
    <row r="37" spans="2:3" x14ac:dyDescent="0.2">
      <c r="B37" s="1" t="s">
        <v>104</v>
      </c>
      <c r="C37" s="12" t="s">
        <v>80</v>
      </c>
    </row>
  </sheetData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3A09553688B648BFFE50059D3BC21F" ma:contentTypeVersion="11" ma:contentTypeDescription="Create a new document." ma:contentTypeScope="" ma:versionID="4d5675f603fd2fa362e9774ee8fa96f5">
  <xsd:schema xmlns:xsd="http://www.w3.org/2001/XMLSchema" xmlns:xs="http://www.w3.org/2001/XMLSchema" xmlns:p="http://schemas.microsoft.com/office/2006/metadata/properties" xmlns:ns2="7b38f2a3-aa4f-459a-96a7-609069baf883" xmlns:ns3="210a6c26-33a8-4c30-9028-1a854218d472" targetNamespace="http://schemas.microsoft.com/office/2006/metadata/properties" ma:root="true" ma:fieldsID="0ec947418fe43c993ae960f61ca1c660" ns2:_="" ns3:_="">
    <xsd:import namespace="7b38f2a3-aa4f-459a-96a7-609069baf883"/>
    <xsd:import namespace="210a6c26-33a8-4c30-9028-1a854218d4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38f2a3-aa4f-459a-96a7-609069baf8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a6c26-33a8-4c30-9028-1a854218d47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B8F7C0D-E346-4263-8C27-6A2F5B7C57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38f2a3-aa4f-459a-96a7-609069baf883"/>
    <ds:schemaRef ds:uri="210a6c26-33a8-4c30-9028-1a854218d4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5BED383-4317-4E2E-9E8B-2F47842807A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4E5D2A7-06FC-40CC-8089-0B36BE2D068A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Income Statement</vt:lpstr>
      <vt:lpstr>Balance Sheet</vt:lpstr>
      <vt:lpstr>TB Mapping</vt:lpstr>
      <vt:lpstr>Settings</vt:lpstr>
      <vt:lpstr>ReportDate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Dobromir Dikov</dc:creator>
  <cp:lastModifiedBy>Dobromir Dikov</cp:lastModifiedBy>
  <dcterms:created xsi:type="dcterms:W3CDTF">2020-02-28T11:28:50Z</dcterms:created>
  <dcterms:modified xsi:type="dcterms:W3CDTF">2020-12-18T14:36:27Z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0x0101001A3A09553688B648BFFE50059D3BC21F</vt:lpwstr>
  </property>
</Properties>
</file>