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Amortization Cost/"/>
    </mc:Choice>
  </mc:AlternateContent>
  <xr:revisionPtr revIDLastSave="85" documentId="8_{808E402E-C42B-4182-BB51-C0B5F872727F}" xr6:coauthVersionLast="47" xr6:coauthVersionMax="47" xr10:uidLastSave="{18EF7E35-8BB9-4421-B4CF-6CF072DB5197}"/>
  <bookViews>
    <workbookView xWindow="-120" yWindow="-120" windowWidth="29040" windowHeight="15990" xr2:uid="{9E5B8DE8-A3A3-41FD-B6FB-E2204423C7DD}"/>
  </bookViews>
  <sheets>
    <sheet name="Amortization Schedul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5" l="1"/>
  <c r="E9" i="5"/>
  <c r="F9" i="5"/>
  <c r="G9" i="5"/>
  <c r="H9" i="5"/>
  <c r="D9" i="5"/>
  <c r="D8" i="5"/>
  <c r="I8" i="5" s="1"/>
  <c r="E8" i="5"/>
  <c r="F8" i="5"/>
  <c r="G8" i="5"/>
  <c r="H8" i="5"/>
  <c r="F37" i="5"/>
  <c r="F42" i="5"/>
  <c r="F45" i="5"/>
  <c r="F48" i="5"/>
  <c r="F56" i="5"/>
  <c r="F61" i="5"/>
  <c r="F64" i="5"/>
  <c r="F66" i="5"/>
  <c r="F69" i="5"/>
  <c r="F18" i="5"/>
  <c r="D18" i="5"/>
  <c r="H18" i="5" s="1"/>
  <c r="B18" i="5"/>
  <c r="B19" i="5" s="1"/>
  <c r="H17" i="5"/>
  <c r="E17" i="5"/>
  <c r="F23" i="5" s="1"/>
  <c r="C17" i="5"/>
  <c r="E7" i="5"/>
  <c r="F7" i="5" s="1"/>
  <c r="G7" i="5" s="1"/>
  <c r="G18" i="5" l="1"/>
  <c r="F58" i="5"/>
  <c r="F34" i="5"/>
  <c r="F29" i="5"/>
  <c r="F74" i="5"/>
  <c r="F53" i="5"/>
  <c r="F26" i="5"/>
  <c r="F17" i="5"/>
  <c r="F72" i="5"/>
  <c r="F50" i="5"/>
  <c r="F21" i="5"/>
  <c r="C19" i="5"/>
  <c r="B20" i="5"/>
  <c r="F40" i="5"/>
  <c r="F32" i="5"/>
  <c r="F24" i="5"/>
  <c r="C18" i="5"/>
  <c r="F75" i="5"/>
  <c r="F67" i="5"/>
  <c r="F59" i="5"/>
  <c r="F51" i="5"/>
  <c r="F43" i="5"/>
  <c r="F35" i="5"/>
  <c r="F27" i="5"/>
  <c r="F70" i="5"/>
  <c r="F62" i="5"/>
  <c r="F54" i="5"/>
  <c r="F46" i="5"/>
  <c r="F38" i="5"/>
  <c r="F30" i="5"/>
  <c r="F22" i="5"/>
  <c r="F19" i="5"/>
  <c r="F73" i="5"/>
  <c r="F65" i="5"/>
  <c r="F57" i="5"/>
  <c r="F49" i="5"/>
  <c r="F41" i="5"/>
  <c r="F33" i="5"/>
  <c r="F25" i="5"/>
  <c r="F76" i="5"/>
  <c r="F68" i="5"/>
  <c r="F60" i="5"/>
  <c r="F52" i="5"/>
  <c r="F44" i="5"/>
  <c r="F36" i="5"/>
  <c r="F28" i="5"/>
  <c r="F20" i="5"/>
  <c r="D19" i="5"/>
  <c r="G17" i="5"/>
  <c r="I17" i="5" s="1"/>
  <c r="E18" i="5" s="1"/>
  <c r="I18" i="5" s="1"/>
  <c r="E19" i="5" s="1"/>
  <c r="F71" i="5"/>
  <c r="F63" i="5"/>
  <c r="F55" i="5"/>
  <c r="F47" i="5"/>
  <c r="F39" i="5"/>
  <c r="F31" i="5"/>
  <c r="H7" i="5"/>
  <c r="D20" i="5" l="1"/>
  <c r="G19" i="5"/>
  <c r="I19" i="5" s="1"/>
  <c r="E20" i="5" s="1"/>
  <c r="H19" i="5"/>
  <c r="C20" i="5"/>
  <c r="B21" i="5"/>
  <c r="C21" i="5" l="1"/>
  <c r="B22" i="5"/>
  <c r="G20" i="5"/>
  <c r="I20" i="5" s="1"/>
  <c r="E21" i="5" s="1"/>
  <c r="H20" i="5"/>
  <c r="D21" i="5"/>
  <c r="H21" i="5" l="1"/>
  <c r="D22" i="5"/>
  <c r="G21" i="5"/>
  <c r="I21" i="5" s="1"/>
  <c r="E22" i="5" s="1"/>
  <c r="C22" i="5"/>
  <c r="B23" i="5"/>
  <c r="D23" i="5" l="1"/>
  <c r="G22" i="5"/>
  <c r="I22" i="5" s="1"/>
  <c r="E23" i="5" s="1"/>
  <c r="H22" i="5"/>
  <c r="C23" i="5"/>
  <c r="B24" i="5"/>
  <c r="C24" i="5" l="1"/>
  <c r="B25" i="5"/>
  <c r="G23" i="5"/>
  <c r="I23" i="5" s="1"/>
  <c r="E24" i="5" s="1"/>
  <c r="H23" i="5"/>
  <c r="D24" i="5"/>
  <c r="G24" i="5" l="1"/>
  <c r="I24" i="5" s="1"/>
  <c r="E25" i="5" s="1"/>
  <c r="D25" i="5"/>
  <c r="H24" i="5"/>
  <c r="C25" i="5"/>
  <c r="B26" i="5"/>
  <c r="D26" i="5" l="1"/>
  <c r="G25" i="5"/>
  <c r="I25" i="5" s="1"/>
  <c r="E26" i="5" s="1"/>
  <c r="H25" i="5"/>
  <c r="C26" i="5"/>
  <c r="B27" i="5"/>
  <c r="C27" i="5" l="1"/>
  <c r="B28" i="5"/>
  <c r="G26" i="5"/>
  <c r="I26" i="5" s="1"/>
  <c r="E27" i="5" s="1"/>
  <c r="H26" i="5"/>
  <c r="D27" i="5"/>
  <c r="D28" i="5" l="1"/>
  <c r="H27" i="5"/>
  <c r="G27" i="5"/>
  <c r="I27" i="5" s="1"/>
  <c r="E28" i="5" s="1"/>
  <c r="C28" i="5"/>
  <c r="B29" i="5"/>
  <c r="G28" i="5" l="1"/>
  <c r="I28" i="5" s="1"/>
  <c r="E29" i="5" s="1"/>
  <c r="H28" i="5"/>
  <c r="D29" i="5"/>
  <c r="C29" i="5"/>
  <c r="B30" i="5"/>
  <c r="C30" i="5" l="1"/>
  <c r="B31" i="5"/>
  <c r="H29" i="5"/>
  <c r="D30" i="5"/>
  <c r="G29" i="5"/>
  <c r="I29" i="5" s="1"/>
  <c r="E30" i="5" s="1"/>
  <c r="D31" i="5" l="1"/>
  <c r="G30" i="5"/>
  <c r="I30" i="5" s="1"/>
  <c r="E31" i="5" s="1"/>
  <c r="H30" i="5"/>
  <c r="C31" i="5"/>
  <c r="B32" i="5"/>
  <c r="C32" i="5" l="1"/>
  <c r="B33" i="5"/>
  <c r="G31" i="5"/>
  <c r="I31" i="5" s="1"/>
  <c r="E32" i="5" s="1"/>
  <c r="H31" i="5"/>
  <c r="D32" i="5"/>
  <c r="G32" i="5" l="1"/>
  <c r="I32" i="5" s="1"/>
  <c r="E33" i="5" s="1"/>
  <c r="H32" i="5"/>
  <c r="D33" i="5"/>
  <c r="C33" i="5"/>
  <c r="B34" i="5"/>
  <c r="C34" i="5" l="1"/>
  <c r="B35" i="5"/>
  <c r="G33" i="5"/>
  <c r="I33" i="5" s="1"/>
  <c r="E34" i="5" s="1"/>
  <c r="H33" i="5"/>
  <c r="D34" i="5"/>
  <c r="G34" i="5" l="1"/>
  <c r="I34" i="5" s="1"/>
  <c r="E35" i="5" s="1"/>
  <c r="H34" i="5"/>
  <c r="D35" i="5"/>
  <c r="C35" i="5"/>
  <c r="B36" i="5"/>
  <c r="C36" i="5" l="1"/>
  <c r="B37" i="5"/>
  <c r="D36" i="5"/>
  <c r="H35" i="5"/>
  <c r="G35" i="5"/>
  <c r="I35" i="5" s="1"/>
  <c r="E36" i="5" s="1"/>
  <c r="C37" i="5" l="1"/>
  <c r="B38" i="5"/>
  <c r="G36" i="5"/>
  <c r="I36" i="5" s="1"/>
  <c r="E37" i="5" s="1"/>
  <c r="H36" i="5"/>
  <c r="D37" i="5"/>
  <c r="H37" i="5" l="1"/>
  <c r="D38" i="5"/>
  <c r="G37" i="5"/>
  <c r="I37" i="5" s="1"/>
  <c r="E38" i="5" s="1"/>
  <c r="C38" i="5"/>
  <c r="B39" i="5"/>
  <c r="C39" i="5" l="1"/>
  <c r="B40" i="5"/>
  <c r="G38" i="5"/>
  <c r="I38" i="5" s="1"/>
  <c r="E39" i="5" s="1"/>
  <c r="D39" i="5"/>
  <c r="H38" i="5"/>
  <c r="G39" i="5" l="1"/>
  <c r="I39" i="5" s="1"/>
  <c r="E40" i="5" s="1"/>
  <c r="H39" i="5"/>
  <c r="D40" i="5"/>
  <c r="C40" i="5"/>
  <c r="B41" i="5"/>
  <c r="C41" i="5" l="1"/>
  <c r="B42" i="5"/>
  <c r="D41" i="5"/>
  <c r="H40" i="5"/>
  <c r="G40" i="5"/>
  <c r="I40" i="5" s="1"/>
  <c r="E41" i="5" s="1"/>
  <c r="C42" i="5" l="1"/>
  <c r="B43" i="5"/>
  <c r="D42" i="5"/>
  <c r="G41" i="5"/>
  <c r="I41" i="5" s="1"/>
  <c r="E42" i="5" s="1"/>
  <c r="H41" i="5"/>
  <c r="C43" i="5" l="1"/>
  <c r="B44" i="5"/>
  <c r="G42" i="5"/>
  <c r="I42" i="5" s="1"/>
  <c r="E43" i="5" s="1"/>
  <c r="H42" i="5"/>
  <c r="D43" i="5"/>
  <c r="D44" i="5" l="1"/>
  <c r="G43" i="5"/>
  <c r="I43" i="5" s="1"/>
  <c r="E44" i="5" s="1"/>
  <c r="H43" i="5"/>
  <c r="C44" i="5"/>
  <c r="B45" i="5"/>
  <c r="C45" i="5" l="1"/>
  <c r="B46" i="5"/>
  <c r="G44" i="5"/>
  <c r="I44" i="5" s="1"/>
  <c r="E45" i="5" s="1"/>
  <c r="H44" i="5"/>
  <c r="D45" i="5"/>
  <c r="H45" i="5" l="1"/>
  <c r="D46" i="5"/>
  <c r="G45" i="5"/>
  <c r="I45" i="5" s="1"/>
  <c r="E46" i="5" s="1"/>
  <c r="C46" i="5"/>
  <c r="B47" i="5"/>
  <c r="C47" i="5" l="1"/>
  <c r="B48" i="5"/>
  <c r="G46" i="5"/>
  <c r="I46" i="5" s="1"/>
  <c r="E47" i="5" s="1"/>
  <c r="H46" i="5"/>
  <c r="D47" i="5"/>
  <c r="C48" i="5" l="1"/>
  <c r="B49" i="5"/>
  <c r="G47" i="5"/>
  <c r="I47" i="5" s="1"/>
  <c r="E48" i="5" s="1"/>
  <c r="H47" i="5"/>
  <c r="D48" i="5"/>
  <c r="D49" i="5" l="1"/>
  <c r="H48" i="5"/>
  <c r="G48" i="5"/>
  <c r="I48" i="5" s="1"/>
  <c r="E49" i="5" s="1"/>
  <c r="C49" i="5"/>
  <c r="B50" i="5"/>
  <c r="C50" i="5" l="1"/>
  <c r="B51" i="5"/>
  <c r="G49" i="5"/>
  <c r="I49" i="5" s="1"/>
  <c r="E50" i="5" s="1"/>
  <c r="H49" i="5"/>
  <c r="D50" i="5"/>
  <c r="G50" i="5" l="1"/>
  <c r="I50" i="5" s="1"/>
  <c r="E51" i="5" s="1"/>
  <c r="H50" i="5"/>
  <c r="D51" i="5"/>
  <c r="C51" i="5"/>
  <c r="B52" i="5"/>
  <c r="C52" i="5" l="1"/>
  <c r="B53" i="5"/>
  <c r="D52" i="5"/>
  <c r="G51" i="5"/>
  <c r="I51" i="5" s="1"/>
  <c r="E52" i="5" s="1"/>
  <c r="H51" i="5"/>
  <c r="D53" i="5" l="1"/>
  <c r="G52" i="5"/>
  <c r="I52" i="5" s="1"/>
  <c r="E53" i="5" s="1"/>
  <c r="H52" i="5"/>
  <c r="C53" i="5"/>
  <c r="B54" i="5"/>
  <c r="C54" i="5" l="1"/>
  <c r="B55" i="5"/>
  <c r="H53" i="5"/>
  <c r="D54" i="5"/>
  <c r="G53" i="5"/>
  <c r="I53" i="5" s="1"/>
  <c r="E54" i="5" s="1"/>
  <c r="H54" i="5" l="1"/>
  <c r="G54" i="5"/>
  <c r="I54" i="5" s="1"/>
  <c r="E55" i="5" s="1"/>
  <c r="D55" i="5"/>
  <c r="C55" i="5"/>
  <c r="B56" i="5"/>
  <c r="C56" i="5" l="1"/>
  <c r="B57" i="5"/>
  <c r="G55" i="5"/>
  <c r="I55" i="5" s="1"/>
  <c r="E56" i="5" s="1"/>
  <c r="H55" i="5"/>
  <c r="D56" i="5"/>
  <c r="D57" i="5" l="1"/>
  <c r="G56" i="5"/>
  <c r="I56" i="5" s="1"/>
  <c r="E57" i="5" s="1"/>
  <c r="H56" i="5"/>
  <c r="C57" i="5"/>
  <c r="B58" i="5"/>
  <c r="C58" i="5" l="1"/>
  <c r="B59" i="5"/>
  <c r="D58" i="5"/>
  <c r="G57" i="5"/>
  <c r="I57" i="5" s="1"/>
  <c r="E58" i="5" s="1"/>
  <c r="H57" i="5"/>
  <c r="C59" i="5" l="1"/>
  <c r="B60" i="5"/>
  <c r="G58" i="5"/>
  <c r="I58" i="5" s="1"/>
  <c r="E59" i="5" s="1"/>
  <c r="H58" i="5"/>
  <c r="D59" i="5"/>
  <c r="D60" i="5" l="1"/>
  <c r="G59" i="5"/>
  <c r="I59" i="5" s="1"/>
  <c r="E60" i="5" s="1"/>
  <c r="H59" i="5"/>
  <c r="C60" i="5"/>
  <c r="B61" i="5"/>
  <c r="C61" i="5" l="1"/>
  <c r="B62" i="5"/>
  <c r="D61" i="5"/>
  <c r="G60" i="5"/>
  <c r="I60" i="5" s="1"/>
  <c r="E61" i="5" s="1"/>
  <c r="H60" i="5"/>
  <c r="C62" i="5" l="1"/>
  <c r="B63" i="5"/>
  <c r="H61" i="5"/>
  <c r="G61" i="5"/>
  <c r="I61" i="5" s="1"/>
  <c r="E62" i="5" s="1"/>
  <c r="D62" i="5"/>
  <c r="D63" i="5" l="1"/>
  <c r="H62" i="5"/>
  <c r="G62" i="5"/>
  <c r="I62" i="5" s="1"/>
  <c r="E63" i="5" s="1"/>
  <c r="C63" i="5"/>
  <c r="B64" i="5"/>
  <c r="C64" i="5" l="1"/>
  <c r="B65" i="5"/>
  <c r="G63" i="5"/>
  <c r="I63" i="5" s="1"/>
  <c r="E64" i="5" s="1"/>
  <c r="H63" i="5"/>
  <c r="D64" i="5"/>
  <c r="D65" i="5" l="1"/>
  <c r="G64" i="5"/>
  <c r="I64" i="5" s="1"/>
  <c r="E65" i="5" s="1"/>
  <c r="H64" i="5"/>
  <c r="C65" i="5"/>
  <c r="B66" i="5"/>
  <c r="C66" i="5" l="1"/>
  <c r="B67" i="5"/>
  <c r="D66" i="5"/>
  <c r="G65" i="5"/>
  <c r="I65" i="5" s="1"/>
  <c r="E66" i="5" s="1"/>
  <c r="H65" i="5"/>
  <c r="C67" i="5" l="1"/>
  <c r="B68" i="5"/>
  <c r="G66" i="5"/>
  <c r="I66" i="5" s="1"/>
  <c r="E67" i="5" s="1"/>
  <c r="H66" i="5"/>
  <c r="D67" i="5"/>
  <c r="C68" i="5" l="1"/>
  <c r="B69" i="5"/>
  <c r="D68" i="5"/>
  <c r="G67" i="5"/>
  <c r="I67" i="5" s="1"/>
  <c r="E68" i="5" s="1"/>
  <c r="H67" i="5"/>
  <c r="C69" i="5" l="1"/>
  <c r="B70" i="5"/>
  <c r="G68" i="5"/>
  <c r="I68" i="5" s="1"/>
  <c r="E69" i="5" s="1"/>
  <c r="H68" i="5"/>
  <c r="D69" i="5"/>
  <c r="H69" i="5" l="1"/>
  <c r="D70" i="5"/>
  <c r="G69" i="5"/>
  <c r="I69" i="5" s="1"/>
  <c r="E70" i="5" s="1"/>
  <c r="C70" i="5"/>
  <c r="B71" i="5"/>
  <c r="C71" i="5" l="1"/>
  <c r="B72" i="5"/>
  <c r="D71" i="5"/>
  <c r="H70" i="5"/>
  <c r="G70" i="5"/>
  <c r="I70" i="5" s="1"/>
  <c r="E71" i="5" s="1"/>
  <c r="C72" i="5" l="1"/>
  <c r="B73" i="5"/>
  <c r="G71" i="5"/>
  <c r="I71" i="5" s="1"/>
  <c r="E72" i="5" s="1"/>
  <c r="H71" i="5"/>
  <c r="D72" i="5"/>
  <c r="D73" i="5" l="1"/>
  <c r="G72" i="5"/>
  <c r="I72" i="5" s="1"/>
  <c r="E73" i="5" s="1"/>
  <c r="H72" i="5"/>
  <c r="C73" i="5"/>
  <c r="B74" i="5"/>
  <c r="C74" i="5" l="1"/>
  <c r="B75" i="5"/>
  <c r="D74" i="5"/>
  <c r="G73" i="5"/>
  <c r="I73" i="5" s="1"/>
  <c r="E74" i="5" s="1"/>
  <c r="H73" i="5"/>
  <c r="C75" i="5" l="1"/>
  <c r="B76" i="5"/>
  <c r="G74" i="5"/>
  <c r="I74" i="5" s="1"/>
  <c r="E75" i="5" s="1"/>
  <c r="H74" i="5"/>
  <c r="D75" i="5"/>
  <c r="D76" i="5" l="1"/>
  <c r="G75" i="5"/>
  <c r="I75" i="5" s="1"/>
  <c r="E76" i="5" s="1"/>
  <c r="H75" i="5"/>
  <c r="C76" i="5"/>
  <c r="G76" i="5" l="1"/>
  <c r="I76" i="5" s="1"/>
  <c r="H76" i="5"/>
</calcChain>
</file>

<file path=xl/sharedStrings.xml><?xml version="1.0" encoding="utf-8"?>
<sst xmlns="http://schemas.openxmlformats.org/spreadsheetml/2006/main" count="18" uniqueCount="18">
  <si>
    <t>Magnimetrics</t>
  </si>
  <si>
    <t>EUR</t>
  </si>
  <si>
    <t>Debt Service</t>
  </si>
  <si>
    <t>Amount</t>
  </si>
  <si>
    <t>Debt</t>
  </si>
  <si>
    <t>Interest</t>
  </si>
  <si>
    <t>Payment</t>
  </si>
  <si>
    <t>Period</t>
  </si>
  <si>
    <t>Amortization Schedule</t>
  </si>
  <si>
    <t>Principal</t>
  </si>
  <si>
    <t>Beginning Balance</t>
  </si>
  <si>
    <t>Ending Balance</t>
  </si>
  <si>
    <t>Interest (annual)</t>
  </si>
  <si>
    <t>Year</t>
  </si>
  <si>
    <t>Interest Charges</t>
  </si>
  <si>
    <t>Total</t>
  </si>
  <si>
    <t>Debt Amortization Schedule</t>
  </si>
  <si>
    <t>Periods (months)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</si>
</sst>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CY&quot;\ General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6" fillId="0" borderId="0" xfId="1" applyNumberFormat="1" applyFont="1"/>
    <xf numFmtId="165" fontId="2" fillId="0" borderId="0" xfId="0" applyNumberFormat="1" applyFont="1"/>
    <xf numFmtId="165" fontId="2" fillId="3" borderId="0" xfId="1" applyNumberFormat="1" applyFont="1" applyFill="1"/>
    <xf numFmtId="0" fontId="2" fillId="3" borderId="0" xfId="0" applyFont="1" applyFill="1"/>
    <xf numFmtId="0" fontId="6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8" fillId="3" borderId="2" xfId="1" applyNumberFormat="1" applyFont="1" applyFill="1" applyBorder="1"/>
    <xf numFmtId="0" fontId="2" fillId="0" borderId="0" xfId="0" applyFont="1" applyBorder="1"/>
    <xf numFmtId="9" fontId="8" fillId="3" borderId="0" xfId="0" applyNumberFormat="1" applyFont="1" applyFill="1" applyBorder="1"/>
    <xf numFmtId="0" fontId="8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right"/>
    </xf>
    <xf numFmtId="165" fontId="2" fillId="3" borderId="0" xfId="0" applyNumberFormat="1" applyFont="1" applyFill="1"/>
    <xf numFmtId="14" fontId="2" fillId="3" borderId="0" xfId="0" applyNumberFormat="1" applyFont="1" applyFill="1" applyAlignment="1">
      <alignment horizontal="right"/>
    </xf>
    <xf numFmtId="165" fontId="6" fillId="3" borderId="0" xfId="1" applyNumberFormat="1" applyFont="1" applyFill="1" applyBorder="1"/>
    <xf numFmtId="0" fontId="7" fillId="2" borderId="1" xfId="0" applyFont="1" applyFill="1" applyBorder="1"/>
    <xf numFmtId="164" fontId="7" fillId="2" borderId="1" xfId="0" applyNumberFormat="1" applyFont="1" applyFill="1" applyBorder="1"/>
    <xf numFmtId="164" fontId="7" fillId="2" borderId="3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F5F3-84FE-4648-9978-BEFD6138D249}">
  <dimension ref="B2:I76"/>
  <sheetViews>
    <sheetView showGridLines="0" tabSelected="1" zoomScale="160" zoomScaleNormal="160" workbookViewId="0">
      <pane ySplit="16" topLeftCell="A17" activePane="bottomLeft" state="frozen"/>
      <selection pane="bottomLeft" activeCell="E13" sqref="E13"/>
    </sheetView>
  </sheetViews>
  <sheetFormatPr defaultRowHeight="11.25" x14ac:dyDescent="0.2"/>
  <cols>
    <col min="1" max="1" width="2" style="1" customWidth="1"/>
    <col min="2" max="2" width="20.42578125" style="1" customWidth="1"/>
    <col min="3" max="3" width="10.5703125" style="1" customWidth="1"/>
    <col min="4" max="9" width="16.28515625" style="1" customWidth="1"/>
    <col min="10" max="10" width="10.42578125" style="1" bestFit="1" customWidth="1"/>
    <col min="11" max="16384" width="9.140625" style="1"/>
  </cols>
  <sheetData>
    <row r="2" spans="2:9" ht="15.75" x14ac:dyDescent="0.25">
      <c r="B2" s="2" t="s">
        <v>16</v>
      </c>
    </row>
    <row r="3" spans="2:9" x14ac:dyDescent="0.2">
      <c r="B3" s="3" t="s">
        <v>0</v>
      </c>
    </row>
    <row r="5" spans="2:9" x14ac:dyDescent="0.2">
      <c r="B5" s="4" t="s">
        <v>1</v>
      </c>
    </row>
    <row r="7" spans="2:9" x14ac:dyDescent="0.2">
      <c r="B7" s="22"/>
      <c r="C7" s="22"/>
      <c r="D7" s="23">
        <v>2022</v>
      </c>
      <c r="E7" s="23">
        <f>D7+1</f>
        <v>2023</v>
      </c>
      <c r="F7" s="23">
        <f t="shared" ref="F7:I7" si="0">E7+1</f>
        <v>2024</v>
      </c>
      <c r="G7" s="23">
        <f t="shared" si="0"/>
        <v>2025</v>
      </c>
      <c r="H7" s="23">
        <f t="shared" si="0"/>
        <v>2026</v>
      </c>
      <c r="I7" s="24" t="s">
        <v>15</v>
      </c>
    </row>
    <row r="8" spans="2:9" x14ac:dyDescent="0.2">
      <c r="B8" s="5" t="s">
        <v>2</v>
      </c>
      <c r="D8" s="6">
        <f>SUMIFS($G$16:$G$76,$C$16:$C$76,D7)</f>
        <v>-4062493.1920859646</v>
      </c>
      <c r="E8" s="6">
        <f t="shared" ref="E8:H8" si="1">SUMIFS($G$16:$G$76,$C$16:$C$76,E7)</f>
        <v>-4270338.053924704</v>
      </c>
      <c r="F8" s="6">
        <f t="shared" si="1"/>
        <v>-4488816.653360079</v>
      </c>
      <c r="G8" s="6">
        <f t="shared" si="1"/>
        <v>-4718473.0325891096</v>
      </c>
      <c r="H8" s="6">
        <f t="shared" si="1"/>
        <v>-4959879.0680401456</v>
      </c>
      <c r="I8" s="21">
        <f>SUM(D8:H8)</f>
        <v>-22500000.000000007</v>
      </c>
    </row>
    <row r="9" spans="2:9" x14ac:dyDescent="0.2">
      <c r="B9" s="5" t="s">
        <v>14</v>
      </c>
      <c r="D9" s="6">
        <f>SUMIFS($H$16:$H$76,$C$16:$C$76,D7)</f>
        <v>-1032739.8917969874</v>
      </c>
      <c r="E9" s="6">
        <f t="shared" ref="E9:H9" si="2">SUMIFS($H$16:$H$76,$C$16:$C$76,E7)</f>
        <v>-824895.02995824884</v>
      </c>
      <c r="F9" s="6">
        <f t="shared" si="2"/>
        <v>-606416.430522874</v>
      </c>
      <c r="G9" s="6">
        <f t="shared" si="2"/>
        <v>-376760.05129384244</v>
      </c>
      <c r="H9" s="6">
        <f t="shared" si="2"/>
        <v>-135354.01584280649</v>
      </c>
      <c r="I9" s="21">
        <f>SUM(D9:H9)</f>
        <v>-2976165.4194147591</v>
      </c>
    </row>
    <row r="10" spans="2:9" x14ac:dyDescent="0.2">
      <c r="B10" s="12"/>
      <c r="C10" s="12"/>
      <c r="D10" s="12"/>
      <c r="E10" s="12"/>
      <c r="F10" s="12"/>
      <c r="G10" s="12"/>
      <c r="H10" s="12"/>
      <c r="I10" s="12"/>
    </row>
    <row r="11" spans="2:9" x14ac:dyDescent="0.2">
      <c r="B11" s="10" t="s">
        <v>4</v>
      </c>
      <c r="C11" s="11"/>
    </row>
    <row r="12" spans="2:9" x14ac:dyDescent="0.2">
      <c r="B12" s="12" t="s">
        <v>3</v>
      </c>
      <c r="C12" s="13">
        <v>22500000</v>
      </c>
    </row>
    <row r="13" spans="2:9" x14ac:dyDescent="0.2">
      <c r="B13" s="14" t="s">
        <v>12</v>
      </c>
      <c r="C13" s="15">
        <v>0.05</v>
      </c>
      <c r="D13" s="7"/>
    </row>
    <row r="14" spans="2:9" x14ac:dyDescent="0.2">
      <c r="B14" s="11" t="s">
        <v>17</v>
      </c>
      <c r="C14" s="16">
        <v>60</v>
      </c>
    </row>
    <row r="16" spans="2:9" x14ac:dyDescent="0.2">
      <c r="B16" s="17" t="s">
        <v>8</v>
      </c>
      <c r="C16" s="18" t="s">
        <v>13</v>
      </c>
      <c r="D16" s="18" t="s">
        <v>7</v>
      </c>
      <c r="E16" s="18" t="s">
        <v>10</v>
      </c>
      <c r="F16" s="18" t="s">
        <v>6</v>
      </c>
      <c r="G16" s="18" t="s">
        <v>9</v>
      </c>
      <c r="H16" s="18" t="s">
        <v>5</v>
      </c>
      <c r="I16" s="18" t="s">
        <v>11</v>
      </c>
    </row>
    <row r="17" spans="2:9" x14ac:dyDescent="0.2">
      <c r="B17" s="20">
        <v>44575</v>
      </c>
      <c r="C17" s="9">
        <f>YEAR(B17)</f>
        <v>2022</v>
      </c>
      <c r="D17" s="9">
        <v>1</v>
      </c>
      <c r="E17" s="19">
        <f>C12</f>
        <v>22500000</v>
      </c>
      <c r="F17" s="8">
        <f>PMT($C$13/12,$C$14,$E$17)</f>
        <v>-424602.75699024601</v>
      </c>
      <c r="G17" s="8">
        <f>PPMT($C$13/12,D17,$C$14,$E$17)</f>
        <v>-330852.75699024601</v>
      </c>
      <c r="H17" s="8">
        <f>IPMT($C$13/12,D17,$C$14,$E$17)</f>
        <v>-93750</v>
      </c>
      <c r="I17" s="19">
        <f>E17+G17</f>
        <v>22169147.243009754</v>
      </c>
    </row>
    <row r="18" spans="2:9" x14ac:dyDescent="0.2">
      <c r="B18" s="20">
        <f>EOMONTH(B17,1)</f>
        <v>44620</v>
      </c>
      <c r="C18" s="9">
        <f>YEAR(B18)</f>
        <v>2022</v>
      </c>
      <c r="D18" s="9">
        <f>D17+1</f>
        <v>2</v>
      </c>
      <c r="E18" s="19">
        <f>I17</f>
        <v>22169147.243009754</v>
      </c>
      <c r="F18" s="8">
        <f>PMT($C$13/12,$C$14,$E$17)</f>
        <v>-424602.75699024601</v>
      </c>
      <c r="G18" s="8">
        <f>PPMT($C$13/12,D18,$C$14,$E$17)</f>
        <v>-332231.31014437211</v>
      </c>
      <c r="H18" s="8">
        <f>IPMT($C$13/12,D18,$C$14,$E$17)</f>
        <v>-92371.446845873957</v>
      </c>
      <c r="I18" s="19">
        <f>E18+G18</f>
        <v>21836915.932865381</v>
      </c>
    </row>
    <row r="19" spans="2:9" x14ac:dyDescent="0.2">
      <c r="B19" s="20">
        <f t="shared" ref="B19:B76" si="3">EOMONTH(B18,1)</f>
        <v>44651</v>
      </c>
      <c r="C19" s="9">
        <f t="shared" ref="C19:C76" si="4">YEAR(B19)</f>
        <v>2022</v>
      </c>
      <c r="D19" s="9">
        <f t="shared" ref="D19:D76" si="5">D18+1</f>
        <v>3</v>
      </c>
      <c r="E19" s="19">
        <f t="shared" ref="E19:E76" si="6">I18</f>
        <v>21836915.932865381</v>
      </c>
      <c r="F19" s="8">
        <f t="shared" ref="F19:F76" si="7">PMT($C$13/12,$C$14,$E$17)</f>
        <v>-424602.75699024601</v>
      </c>
      <c r="G19" s="8">
        <f t="shared" ref="G19:G76" si="8">PPMT($C$13/12,D19,$C$14,$E$17)</f>
        <v>-333615.60726997361</v>
      </c>
      <c r="H19" s="8">
        <f t="shared" ref="H19:H76" si="9">IPMT($C$13/12,D19,$C$14,$E$17)</f>
        <v>-90987.149720272442</v>
      </c>
      <c r="I19" s="19">
        <f t="shared" ref="I19:I76" si="10">E19+G19</f>
        <v>21503300.325595409</v>
      </c>
    </row>
    <row r="20" spans="2:9" x14ac:dyDescent="0.2">
      <c r="B20" s="20">
        <f t="shared" si="3"/>
        <v>44681</v>
      </c>
      <c r="C20" s="9">
        <f t="shared" si="4"/>
        <v>2022</v>
      </c>
      <c r="D20" s="9">
        <f t="shared" si="5"/>
        <v>4</v>
      </c>
      <c r="E20" s="19">
        <f t="shared" si="6"/>
        <v>21503300.325595409</v>
      </c>
      <c r="F20" s="8">
        <f t="shared" si="7"/>
        <v>-424602.75699024601</v>
      </c>
      <c r="G20" s="8">
        <f t="shared" si="8"/>
        <v>-335005.67230026517</v>
      </c>
      <c r="H20" s="8">
        <f t="shared" si="9"/>
        <v>-89597.084689980868</v>
      </c>
      <c r="I20" s="19">
        <f t="shared" si="10"/>
        <v>21168294.653295144</v>
      </c>
    </row>
    <row r="21" spans="2:9" x14ac:dyDescent="0.2">
      <c r="B21" s="20">
        <f t="shared" si="3"/>
        <v>44712</v>
      </c>
      <c r="C21" s="9">
        <f t="shared" si="4"/>
        <v>2022</v>
      </c>
      <c r="D21" s="9">
        <f t="shared" si="5"/>
        <v>5</v>
      </c>
      <c r="E21" s="19">
        <f t="shared" si="6"/>
        <v>21168294.653295144</v>
      </c>
      <c r="F21" s="8">
        <f t="shared" si="7"/>
        <v>-424602.75699024601</v>
      </c>
      <c r="G21" s="8">
        <f t="shared" si="8"/>
        <v>-336401.52926818293</v>
      </c>
      <c r="H21" s="8">
        <f t="shared" si="9"/>
        <v>-88201.227722063108</v>
      </c>
      <c r="I21" s="19">
        <f t="shared" si="10"/>
        <v>20831893.124026962</v>
      </c>
    </row>
    <row r="22" spans="2:9" x14ac:dyDescent="0.2">
      <c r="B22" s="20">
        <f t="shared" si="3"/>
        <v>44742</v>
      </c>
      <c r="C22" s="9">
        <f t="shared" si="4"/>
        <v>2022</v>
      </c>
      <c r="D22" s="9">
        <f t="shared" si="5"/>
        <v>6</v>
      </c>
      <c r="E22" s="19">
        <f t="shared" si="6"/>
        <v>20831893.124026962</v>
      </c>
      <c r="F22" s="8">
        <f t="shared" si="7"/>
        <v>-424602.75699024601</v>
      </c>
      <c r="G22" s="8">
        <f t="shared" si="8"/>
        <v>-337803.20230680035</v>
      </c>
      <c r="H22" s="8">
        <f t="shared" si="9"/>
        <v>-86799.554683445662</v>
      </c>
      <c r="I22" s="19">
        <f t="shared" si="10"/>
        <v>20494089.921720162</v>
      </c>
    </row>
    <row r="23" spans="2:9" x14ac:dyDescent="0.2">
      <c r="B23" s="20">
        <f t="shared" si="3"/>
        <v>44773</v>
      </c>
      <c r="C23" s="9">
        <f t="shared" si="4"/>
        <v>2022</v>
      </c>
      <c r="D23" s="9">
        <f t="shared" si="5"/>
        <v>7</v>
      </c>
      <c r="E23" s="19">
        <f t="shared" si="6"/>
        <v>20494089.921720162</v>
      </c>
      <c r="F23" s="8">
        <f t="shared" si="7"/>
        <v>-424602.75699024601</v>
      </c>
      <c r="G23" s="8">
        <f t="shared" si="8"/>
        <v>-339210.71564974537</v>
      </c>
      <c r="H23" s="8">
        <f t="shared" si="9"/>
        <v>-85392.041340500655</v>
      </c>
      <c r="I23" s="19">
        <f t="shared" si="10"/>
        <v>20154879.206070416</v>
      </c>
    </row>
    <row r="24" spans="2:9" x14ac:dyDescent="0.2">
      <c r="B24" s="20">
        <f t="shared" si="3"/>
        <v>44804</v>
      </c>
      <c r="C24" s="9">
        <f t="shared" si="4"/>
        <v>2022</v>
      </c>
      <c r="D24" s="9">
        <f t="shared" si="5"/>
        <v>8</v>
      </c>
      <c r="E24" s="19">
        <f t="shared" si="6"/>
        <v>20154879.206070416</v>
      </c>
      <c r="F24" s="8">
        <f t="shared" si="7"/>
        <v>-424602.75699024601</v>
      </c>
      <c r="G24" s="8">
        <f t="shared" si="8"/>
        <v>-340624.0936316193</v>
      </c>
      <c r="H24" s="8">
        <f t="shared" si="9"/>
        <v>-83978.663358626713</v>
      </c>
      <c r="I24" s="19">
        <f t="shared" si="10"/>
        <v>19814255.112438798</v>
      </c>
    </row>
    <row r="25" spans="2:9" x14ac:dyDescent="0.2">
      <c r="B25" s="20">
        <f t="shared" si="3"/>
        <v>44834</v>
      </c>
      <c r="C25" s="9">
        <f t="shared" si="4"/>
        <v>2022</v>
      </c>
      <c r="D25" s="9">
        <f t="shared" si="5"/>
        <v>9</v>
      </c>
      <c r="E25" s="19">
        <f t="shared" si="6"/>
        <v>19814255.112438798</v>
      </c>
      <c r="F25" s="8">
        <f t="shared" si="7"/>
        <v>-424602.75699024601</v>
      </c>
      <c r="G25" s="8">
        <f t="shared" si="8"/>
        <v>-342043.36068841768</v>
      </c>
      <c r="H25" s="8">
        <f t="shared" si="9"/>
        <v>-82559.39630182831</v>
      </c>
      <c r="I25" s="19">
        <f t="shared" si="10"/>
        <v>19472211.75175038</v>
      </c>
    </row>
    <row r="26" spans="2:9" x14ac:dyDescent="0.2">
      <c r="B26" s="20">
        <f t="shared" si="3"/>
        <v>44865</v>
      </c>
      <c r="C26" s="9">
        <f t="shared" si="4"/>
        <v>2022</v>
      </c>
      <c r="D26" s="9">
        <f t="shared" si="5"/>
        <v>10</v>
      </c>
      <c r="E26" s="19">
        <f t="shared" si="6"/>
        <v>19472211.75175038</v>
      </c>
      <c r="F26" s="8">
        <f t="shared" si="7"/>
        <v>-424602.75699024601</v>
      </c>
      <c r="G26" s="8">
        <f t="shared" si="8"/>
        <v>-343468.54135795287</v>
      </c>
      <c r="H26" s="8">
        <f t="shared" si="9"/>
        <v>-81134.215632293228</v>
      </c>
      <c r="I26" s="19">
        <f t="shared" si="10"/>
        <v>19128743.210392427</v>
      </c>
    </row>
    <row r="27" spans="2:9" x14ac:dyDescent="0.2">
      <c r="B27" s="20">
        <f t="shared" si="3"/>
        <v>44895</v>
      </c>
      <c r="C27" s="9">
        <f t="shared" si="4"/>
        <v>2022</v>
      </c>
      <c r="D27" s="9">
        <f t="shared" si="5"/>
        <v>11</v>
      </c>
      <c r="E27" s="19">
        <f t="shared" si="6"/>
        <v>19128743.210392427</v>
      </c>
      <c r="F27" s="8">
        <f t="shared" si="7"/>
        <v>-424602.75699024601</v>
      </c>
      <c r="G27" s="8">
        <f t="shared" si="8"/>
        <v>-344899.66028027766</v>
      </c>
      <c r="H27" s="8">
        <f t="shared" si="9"/>
        <v>-79703.096709968449</v>
      </c>
      <c r="I27" s="19">
        <f t="shared" si="10"/>
        <v>18783843.550112151</v>
      </c>
    </row>
    <row r="28" spans="2:9" x14ac:dyDescent="0.2">
      <c r="B28" s="20">
        <f t="shared" si="3"/>
        <v>44926</v>
      </c>
      <c r="C28" s="9">
        <f t="shared" si="4"/>
        <v>2022</v>
      </c>
      <c r="D28" s="9">
        <f t="shared" si="5"/>
        <v>12</v>
      </c>
      <c r="E28" s="19">
        <f t="shared" si="6"/>
        <v>18783843.550112151</v>
      </c>
      <c r="F28" s="8">
        <f t="shared" si="7"/>
        <v>-424602.75699024601</v>
      </c>
      <c r="G28" s="8">
        <f t="shared" si="8"/>
        <v>-346336.74219811213</v>
      </c>
      <c r="H28" s="8">
        <f t="shared" si="9"/>
        <v>-78266.014792133923</v>
      </c>
      <c r="I28" s="19">
        <f t="shared" si="10"/>
        <v>18437506.807914037</v>
      </c>
    </row>
    <row r="29" spans="2:9" x14ac:dyDescent="0.2">
      <c r="B29" s="20">
        <f t="shared" si="3"/>
        <v>44957</v>
      </c>
      <c r="C29" s="9">
        <f t="shared" si="4"/>
        <v>2023</v>
      </c>
      <c r="D29" s="9">
        <f t="shared" si="5"/>
        <v>13</v>
      </c>
      <c r="E29" s="19">
        <f t="shared" si="6"/>
        <v>18437506.807914037</v>
      </c>
      <c r="F29" s="8">
        <f t="shared" si="7"/>
        <v>-424602.75699024601</v>
      </c>
      <c r="G29" s="8">
        <f t="shared" si="8"/>
        <v>-347779.8119572709</v>
      </c>
      <c r="H29" s="8">
        <f t="shared" si="9"/>
        <v>-76822.945032975142</v>
      </c>
      <c r="I29" s="19">
        <f t="shared" si="10"/>
        <v>18089726.995956767</v>
      </c>
    </row>
    <row r="30" spans="2:9" x14ac:dyDescent="0.2">
      <c r="B30" s="20">
        <f t="shared" si="3"/>
        <v>44985</v>
      </c>
      <c r="C30" s="9">
        <f t="shared" si="4"/>
        <v>2023</v>
      </c>
      <c r="D30" s="9">
        <f t="shared" si="5"/>
        <v>14</v>
      </c>
      <c r="E30" s="19">
        <f t="shared" si="6"/>
        <v>18089726.995956767</v>
      </c>
      <c r="F30" s="8">
        <f t="shared" si="7"/>
        <v>-424602.75699024601</v>
      </c>
      <c r="G30" s="8">
        <f t="shared" si="8"/>
        <v>-349228.89450709283</v>
      </c>
      <c r="H30" s="8">
        <f t="shared" si="9"/>
        <v>-75373.862483153178</v>
      </c>
      <c r="I30" s="19">
        <f t="shared" si="10"/>
        <v>17740498.101449676</v>
      </c>
    </row>
    <row r="31" spans="2:9" x14ac:dyDescent="0.2">
      <c r="B31" s="20">
        <f t="shared" si="3"/>
        <v>45016</v>
      </c>
      <c r="C31" s="9">
        <f t="shared" si="4"/>
        <v>2023</v>
      </c>
      <c r="D31" s="9">
        <f t="shared" si="5"/>
        <v>15</v>
      </c>
      <c r="E31" s="19">
        <f t="shared" si="6"/>
        <v>17740498.101449676</v>
      </c>
      <c r="F31" s="8">
        <f t="shared" si="7"/>
        <v>-424602.75699024601</v>
      </c>
      <c r="G31" s="8">
        <f t="shared" si="8"/>
        <v>-350684.01490087243</v>
      </c>
      <c r="H31" s="8">
        <f t="shared" si="9"/>
        <v>-73918.742089373627</v>
      </c>
      <c r="I31" s="19">
        <f t="shared" si="10"/>
        <v>17389814.086548805</v>
      </c>
    </row>
    <row r="32" spans="2:9" x14ac:dyDescent="0.2">
      <c r="B32" s="20">
        <f t="shared" si="3"/>
        <v>45046</v>
      </c>
      <c r="C32" s="9">
        <f t="shared" si="4"/>
        <v>2023</v>
      </c>
      <c r="D32" s="9">
        <f t="shared" si="5"/>
        <v>16</v>
      </c>
      <c r="E32" s="19">
        <f t="shared" si="6"/>
        <v>17389814.086548805</v>
      </c>
      <c r="F32" s="8">
        <f t="shared" si="7"/>
        <v>-424602.75699024601</v>
      </c>
      <c r="G32" s="8">
        <f t="shared" si="8"/>
        <v>-352145.19829629268</v>
      </c>
      <c r="H32" s="8">
        <f t="shared" si="9"/>
        <v>-72457.558693953324</v>
      </c>
      <c r="I32" s="19">
        <f t="shared" si="10"/>
        <v>17037668.888252512</v>
      </c>
    </row>
    <row r="33" spans="2:9" x14ac:dyDescent="0.2">
      <c r="B33" s="20">
        <f t="shared" si="3"/>
        <v>45077</v>
      </c>
      <c r="C33" s="9">
        <f t="shared" si="4"/>
        <v>2023</v>
      </c>
      <c r="D33" s="9">
        <f t="shared" si="5"/>
        <v>17</v>
      </c>
      <c r="E33" s="19">
        <f t="shared" si="6"/>
        <v>17037668.888252512</v>
      </c>
      <c r="F33" s="8">
        <f t="shared" si="7"/>
        <v>-424602.75699024601</v>
      </c>
      <c r="G33" s="8">
        <f t="shared" si="8"/>
        <v>-353612.46995586058</v>
      </c>
      <c r="H33" s="8">
        <f t="shared" si="9"/>
        <v>-70990.28703438543</v>
      </c>
      <c r="I33" s="19">
        <f t="shared" si="10"/>
        <v>16684056.418296652</v>
      </c>
    </row>
    <row r="34" spans="2:9" x14ac:dyDescent="0.2">
      <c r="B34" s="20">
        <f t="shared" si="3"/>
        <v>45107</v>
      </c>
      <c r="C34" s="9">
        <f t="shared" si="4"/>
        <v>2023</v>
      </c>
      <c r="D34" s="9">
        <f t="shared" si="5"/>
        <v>18</v>
      </c>
      <c r="E34" s="19">
        <f t="shared" si="6"/>
        <v>16684056.418296652</v>
      </c>
      <c r="F34" s="8">
        <f t="shared" si="7"/>
        <v>-424602.75699024601</v>
      </c>
      <c r="G34" s="8">
        <f t="shared" si="8"/>
        <v>-355085.85524734337</v>
      </c>
      <c r="H34" s="8">
        <f t="shared" si="9"/>
        <v>-69516.901742902686</v>
      </c>
      <c r="I34" s="19">
        <f t="shared" si="10"/>
        <v>16328970.563049309</v>
      </c>
    </row>
    <row r="35" spans="2:9" x14ac:dyDescent="0.2">
      <c r="B35" s="20">
        <f t="shared" si="3"/>
        <v>45138</v>
      </c>
      <c r="C35" s="9">
        <f t="shared" si="4"/>
        <v>2023</v>
      </c>
      <c r="D35" s="9">
        <f t="shared" si="5"/>
        <v>19</v>
      </c>
      <c r="E35" s="19">
        <f t="shared" si="6"/>
        <v>16328970.563049309</v>
      </c>
      <c r="F35" s="8">
        <f t="shared" si="7"/>
        <v>-424602.75699024601</v>
      </c>
      <c r="G35" s="8">
        <f t="shared" si="8"/>
        <v>-356565.37964420731</v>
      </c>
      <c r="H35" s="8">
        <f t="shared" si="9"/>
        <v>-68037.37734603876</v>
      </c>
      <c r="I35" s="19">
        <f t="shared" si="10"/>
        <v>15972405.183405101</v>
      </c>
    </row>
    <row r="36" spans="2:9" x14ac:dyDescent="0.2">
      <c r="B36" s="20">
        <f t="shared" si="3"/>
        <v>45169</v>
      </c>
      <c r="C36" s="9">
        <f t="shared" si="4"/>
        <v>2023</v>
      </c>
      <c r="D36" s="9">
        <f t="shared" si="5"/>
        <v>20</v>
      </c>
      <c r="E36" s="19">
        <f t="shared" si="6"/>
        <v>15972405.183405101</v>
      </c>
      <c r="F36" s="8">
        <f t="shared" si="7"/>
        <v>-424602.75699024601</v>
      </c>
      <c r="G36" s="8">
        <f t="shared" si="8"/>
        <v>-358051.06872605812</v>
      </c>
      <c r="H36" s="8">
        <f t="shared" si="9"/>
        <v>-66551.688264187891</v>
      </c>
      <c r="I36" s="19">
        <f t="shared" si="10"/>
        <v>15614354.114679042</v>
      </c>
    </row>
    <row r="37" spans="2:9" x14ac:dyDescent="0.2">
      <c r="B37" s="20">
        <f t="shared" si="3"/>
        <v>45199</v>
      </c>
      <c r="C37" s="9">
        <f t="shared" si="4"/>
        <v>2023</v>
      </c>
      <c r="D37" s="9">
        <f t="shared" si="5"/>
        <v>21</v>
      </c>
      <c r="E37" s="19">
        <f t="shared" si="6"/>
        <v>15614354.114679042</v>
      </c>
      <c r="F37" s="8">
        <f t="shared" si="7"/>
        <v>-424602.75699024601</v>
      </c>
      <c r="G37" s="8">
        <f t="shared" si="8"/>
        <v>-359542.94817908335</v>
      </c>
      <c r="H37" s="8">
        <f t="shared" si="9"/>
        <v>-65059.808811162642</v>
      </c>
      <c r="I37" s="19">
        <f t="shared" si="10"/>
        <v>15254811.166499959</v>
      </c>
    </row>
    <row r="38" spans="2:9" x14ac:dyDescent="0.2">
      <c r="B38" s="20">
        <f t="shared" si="3"/>
        <v>45230</v>
      </c>
      <c r="C38" s="9">
        <f t="shared" si="4"/>
        <v>2023</v>
      </c>
      <c r="D38" s="9">
        <f t="shared" si="5"/>
        <v>22</v>
      </c>
      <c r="E38" s="19">
        <f t="shared" si="6"/>
        <v>15254811.166499959</v>
      </c>
      <c r="F38" s="8">
        <f t="shared" si="7"/>
        <v>-424602.75699024601</v>
      </c>
      <c r="G38" s="8">
        <f t="shared" si="8"/>
        <v>-361041.04379649623</v>
      </c>
      <c r="H38" s="8">
        <f t="shared" si="9"/>
        <v>-63561.713193749805</v>
      </c>
      <c r="I38" s="19">
        <f t="shared" si="10"/>
        <v>14893770.122703463</v>
      </c>
    </row>
    <row r="39" spans="2:9" x14ac:dyDescent="0.2">
      <c r="B39" s="20">
        <f t="shared" si="3"/>
        <v>45260</v>
      </c>
      <c r="C39" s="9">
        <f t="shared" si="4"/>
        <v>2023</v>
      </c>
      <c r="D39" s="9">
        <f t="shared" si="5"/>
        <v>23</v>
      </c>
      <c r="E39" s="19">
        <f t="shared" si="6"/>
        <v>14893770.122703463</v>
      </c>
      <c r="F39" s="8">
        <f t="shared" si="7"/>
        <v>-424602.75699024601</v>
      </c>
      <c r="G39" s="8">
        <f t="shared" si="8"/>
        <v>-362545.3814789817</v>
      </c>
      <c r="H39" s="8">
        <f t="shared" si="9"/>
        <v>-62057.375511264407</v>
      </c>
      <c r="I39" s="19">
        <f t="shared" si="10"/>
        <v>14531224.741224481</v>
      </c>
    </row>
    <row r="40" spans="2:9" x14ac:dyDescent="0.2">
      <c r="B40" s="20">
        <f t="shared" si="3"/>
        <v>45291</v>
      </c>
      <c r="C40" s="9">
        <f t="shared" si="4"/>
        <v>2023</v>
      </c>
      <c r="D40" s="9">
        <f t="shared" si="5"/>
        <v>24</v>
      </c>
      <c r="E40" s="19">
        <f t="shared" si="6"/>
        <v>14531224.741224481</v>
      </c>
      <c r="F40" s="8">
        <f t="shared" si="7"/>
        <v>-424602.75699024601</v>
      </c>
      <c r="G40" s="8">
        <f t="shared" si="8"/>
        <v>-364055.98723514401</v>
      </c>
      <c r="H40" s="8">
        <f t="shared" si="9"/>
        <v>-60546.769755101981</v>
      </c>
      <c r="I40" s="19">
        <f t="shared" si="10"/>
        <v>14167168.753989337</v>
      </c>
    </row>
    <row r="41" spans="2:9" x14ac:dyDescent="0.2">
      <c r="B41" s="20">
        <f t="shared" si="3"/>
        <v>45322</v>
      </c>
      <c r="C41" s="9">
        <f t="shared" si="4"/>
        <v>2024</v>
      </c>
      <c r="D41" s="9">
        <f t="shared" si="5"/>
        <v>25</v>
      </c>
      <c r="E41" s="19">
        <f t="shared" si="6"/>
        <v>14167168.753989337</v>
      </c>
      <c r="F41" s="8">
        <f t="shared" si="7"/>
        <v>-424602.75699024601</v>
      </c>
      <c r="G41" s="8">
        <f t="shared" si="8"/>
        <v>-365572.88718195714</v>
      </c>
      <c r="H41" s="8">
        <f t="shared" si="9"/>
        <v>-59029.869808288873</v>
      </c>
      <c r="I41" s="19">
        <f t="shared" si="10"/>
        <v>13801595.866807381</v>
      </c>
    </row>
    <row r="42" spans="2:9" x14ac:dyDescent="0.2">
      <c r="B42" s="20">
        <f t="shared" si="3"/>
        <v>45351</v>
      </c>
      <c r="C42" s="9">
        <f t="shared" si="4"/>
        <v>2024</v>
      </c>
      <c r="D42" s="9">
        <f t="shared" si="5"/>
        <v>26</v>
      </c>
      <c r="E42" s="19">
        <f t="shared" si="6"/>
        <v>13801595.866807381</v>
      </c>
      <c r="F42" s="8">
        <f t="shared" si="7"/>
        <v>-424602.75699024601</v>
      </c>
      <c r="G42" s="8">
        <f t="shared" si="8"/>
        <v>-367096.10754521535</v>
      </c>
      <c r="H42" s="8">
        <f t="shared" si="9"/>
        <v>-57506.649445030722</v>
      </c>
      <c r="I42" s="19">
        <f t="shared" si="10"/>
        <v>13434499.759262165</v>
      </c>
    </row>
    <row r="43" spans="2:9" x14ac:dyDescent="0.2">
      <c r="B43" s="20">
        <f t="shared" si="3"/>
        <v>45382</v>
      </c>
      <c r="C43" s="9">
        <f t="shared" si="4"/>
        <v>2024</v>
      </c>
      <c r="D43" s="9">
        <f t="shared" si="5"/>
        <v>27</v>
      </c>
      <c r="E43" s="19">
        <f t="shared" si="6"/>
        <v>13434499.759262165</v>
      </c>
      <c r="F43" s="8">
        <f t="shared" si="7"/>
        <v>-424602.75699024601</v>
      </c>
      <c r="G43" s="8">
        <f t="shared" si="8"/>
        <v>-368625.67465998704</v>
      </c>
      <c r="H43" s="8">
        <f t="shared" si="9"/>
        <v>-55977.082330259007</v>
      </c>
      <c r="I43" s="19">
        <f t="shared" si="10"/>
        <v>13065874.084602177</v>
      </c>
    </row>
    <row r="44" spans="2:9" x14ac:dyDescent="0.2">
      <c r="B44" s="20">
        <f t="shared" si="3"/>
        <v>45412</v>
      </c>
      <c r="C44" s="9">
        <f t="shared" si="4"/>
        <v>2024</v>
      </c>
      <c r="D44" s="9">
        <f t="shared" si="5"/>
        <v>28</v>
      </c>
      <c r="E44" s="19">
        <f t="shared" si="6"/>
        <v>13065874.084602177</v>
      </c>
      <c r="F44" s="8">
        <f t="shared" si="7"/>
        <v>-424602.75699024601</v>
      </c>
      <c r="G44" s="8">
        <f t="shared" si="8"/>
        <v>-370161.61497107032</v>
      </c>
      <c r="H44" s="8">
        <f t="shared" si="9"/>
        <v>-54441.142019175706</v>
      </c>
      <c r="I44" s="19">
        <f t="shared" si="10"/>
        <v>12695712.469631108</v>
      </c>
    </row>
    <row r="45" spans="2:9" x14ac:dyDescent="0.2">
      <c r="B45" s="20">
        <f t="shared" si="3"/>
        <v>45443</v>
      </c>
      <c r="C45" s="9">
        <f t="shared" si="4"/>
        <v>2024</v>
      </c>
      <c r="D45" s="9">
        <f t="shared" si="5"/>
        <v>29</v>
      </c>
      <c r="E45" s="19">
        <f t="shared" si="6"/>
        <v>12695712.469631108</v>
      </c>
      <c r="F45" s="8">
        <f t="shared" si="7"/>
        <v>-424602.75699024601</v>
      </c>
      <c r="G45" s="8">
        <f t="shared" si="8"/>
        <v>-371703.95503344981</v>
      </c>
      <c r="H45" s="8">
        <f t="shared" si="9"/>
        <v>-52898.801956796255</v>
      </c>
      <c r="I45" s="19">
        <f t="shared" si="10"/>
        <v>12324008.514597658</v>
      </c>
    </row>
    <row r="46" spans="2:9" x14ac:dyDescent="0.2">
      <c r="B46" s="20">
        <f t="shared" si="3"/>
        <v>45473</v>
      </c>
      <c r="C46" s="9">
        <f t="shared" si="4"/>
        <v>2024</v>
      </c>
      <c r="D46" s="9">
        <f t="shared" si="5"/>
        <v>30</v>
      </c>
      <c r="E46" s="19">
        <f t="shared" si="6"/>
        <v>12324008.514597658</v>
      </c>
      <c r="F46" s="8">
        <f t="shared" si="7"/>
        <v>-424602.75699024601</v>
      </c>
      <c r="G46" s="8">
        <f t="shared" si="8"/>
        <v>-373252.72151275579</v>
      </c>
      <c r="H46" s="8">
        <f t="shared" si="9"/>
        <v>-51350.035477490223</v>
      </c>
      <c r="I46" s="19">
        <f t="shared" si="10"/>
        <v>11950755.793084903</v>
      </c>
    </row>
    <row r="47" spans="2:9" x14ac:dyDescent="0.2">
      <c r="B47" s="20">
        <f t="shared" si="3"/>
        <v>45504</v>
      </c>
      <c r="C47" s="9">
        <f t="shared" si="4"/>
        <v>2024</v>
      </c>
      <c r="D47" s="9">
        <f t="shared" si="5"/>
        <v>31</v>
      </c>
      <c r="E47" s="19">
        <f t="shared" si="6"/>
        <v>11950755.793084903</v>
      </c>
      <c r="F47" s="8">
        <f t="shared" si="7"/>
        <v>-424602.75699024601</v>
      </c>
      <c r="G47" s="8">
        <f t="shared" si="8"/>
        <v>-374807.94118572562</v>
      </c>
      <c r="H47" s="8">
        <f t="shared" si="9"/>
        <v>-49794.815804520404</v>
      </c>
      <c r="I47" s="19">
        <f t="shared" si="10"/>
        <v>11575947.851899177</v>
      </c>
    </row>
    <row r="48" spans="2:9" x14ac:dyDescent="0.2">
      <c r="B48" s="20">
        <f t="shared" si="3"/>
        <v>45535</v>
      </c>
      <c r="C48" s="9">
        <f t="shared" si="4"/>
        <v>2024</v>
      </c>
      <c r="D48" s="9">
        <f t="shared" si="5"/>
        <v>32</v>
      </c>
      <c r="E48" s="19">
        <f t="shared" si="6"/>
        <v>11575947.851899177</v>
      </c>
      <c r="F48" s="8">
        <f t="shared" si="7"/>
        <v>-424602.75699024601</v>
      </c>
      <c r="G48" s="8">
        <f t="shared" si="8"/>
        <v>-376369.6409406662</v>
      </c>
      <c r="H48" s="8">
        <f t="shared" si="9"/>
        <v>-48233.116049579883</v>
      </c>
      <c r="I48" s="19">
        <f t="shared" si="10"/>
        <v>11199578.210958511</v>
      </c>
    </row>
    <row r="49" spans="2:9" x14ac:dyDescent="0.2">
      <c r="B49" s="20">
        <f t="shared" si="3"/>
        <v>45565</v>
      </c>
      <c r="C49" s="9">
        <f t="shared" si="4"/>
        <v>2024</v>
      </c>
      <c r="D49" s="9">
        <f t="shared" si="5"/>
        <v>33</v>
      </c>
      <c r="E49" s="19">
        <f t="shared" si="6"/>
        <v>11199578.210958511</v>
      </c>
      <c r="F49" s="8">
        <f t="shared" si="7"/>
        <v>-424602.75699024601</v>
      </c>
      <c r="G49" s="8">
        <f t="shared" si="8"/>
        <v>-377937.84777791891</v>
      </c>
      <c r="H49" s="8">
        <f t="shared" si="9"/>
        <v>-46664.909212327104</v>
      </c>
      <c r="I49" s="19">
        <f t="shared" si="10"/>
        <v>10821640.363180593</v>
      </c>
    </row>
    <row r="50" spans="2:9" x14ac:dyDescent="0.2">
      <c r="B50" s="20">
        <f t="shared" si="3"/>
        <v>45596</v>
      </c>
      <c r="C50" s="9">
        <f t="shared" si="4"/>
        <v>2024</v>
      </c>
      <c r="D50" s="9">
        <f t="shared" si="5"/>
        <v>34</v>
      </c>
      <c r="E50" s="19">
        <f t="shared" si="6"/>
        <v>10821640.363180593</v>
      </c>
      <c r="F50" s="8">
        <f t="shared" si="7"/>
        <v>-424602.75699024601</v>
      </c>
      <c r="G50" s="8">
        <f t="shared" si="8"/>
        <v>-379512.58881032694</v>
      </c>
      <c r="H50" s="8">
        <f t="shared" si="9"/>
        <v>-45090.168179919114</v>
      </c>
      <c r="I50" s="19">
        <f t="shared" si="10"/>
        <v>10442127.774370266</v>
      </c>
    </row>
    <row r="51" spans="2:9" x14ac:dyDescent="0.2">
      <c r="B51" s="20">
        <f t="shared" si="3"/>
        <v>45626</v>
      </c>
      <c r="C51" s="9">
        <f t="shared" si="4"/>
        <v>2024</v>
      </c>
      <c r="D51" s="9">
        <f t="shared" si="5"/>
        <v>35</v>
      </c>
      <c r="E51" s="19">
        <f t="shared" si="6"/>
        <v>10442127.774370266</v>
      </c>
      <c r="F51" s="8">
        <f t="shared" si="7"/>
        <v>-424602.75699024601</v>
      </c>
      <c r="G51" s="8">
        <f t="shared" si="8"/>
        <v>-381093.89126370329</v>
      </c>
      <c r="H51" s="8">
        <f t="shared" si="9"/>
        <v>-43508.865726542746</v>
      </c>
      <c r="I51" s="19">
        <f t="shared" si="10"/>
        <v>10061033.883106563</v>
      </c>
    </row>
    <row r="52" spans="2:9" x14ac:dyDescent="0.2">
      <c r="B52" s="20">
        <f t="shared" si="3"/>
        <v>45657</v>
      </c>
      <c r="C52" s="9">
        <f t="shared" si="4"/>
        <v>2024</v>
      </c>
      <c r="D52" s="9">
        <f t="shared" si="5"/>
        <v>36</v>
      </c>
      <c r="E52" s="19">
        <f t="shared" si="6"/>
        <v>10061033.883106563</v>
      </c>
      <c r="F52" s="8">
        <f t="shared" si="7"/>
        <v>-424602.75699024601</v>
      </c>
      <c r="G52" s="8">
        <f t="shared" si="8"/>
        <v>-382681.78247730213</v>
      </c>
      <c r="H52" s="8">
        <f t="shared" si="9"/>
        <v>-41920.974512943991</v>
      </c>
      <c r="I52" s="19">
        <f t="shared" si="10"/>
        <v>9678352.1006292608</v>
      </c>
    </row>
    <row r="53" spans="2:9" x14ac:dyDescent="0.2">
      <c r="B53" s="20">
        <f t="shared" si="3"/>
        <v>45688</v>
      </c>
      <c r="C53" s="9">
        <f t="shared" si="4"/>
        <v>2025</v>
      </c>
      <c r="D53" s="9">
        <f t="shared" si="5"/>
        <v>37</v>
      </c>
      <c r="E53" s="19">
        <f t="shared" si="6"/>
        <v>9678352.1006292608</v>
      </c>
      <c r="F53" s="8">
        <f t="shared" si="7"/>
        <v>-424602.75699024601</v>
      </c>
      <c r="G53" s="8">
        <f t="shared" si="8"/>
        <v>-384276.28990429081</v>
      </c>
      <c r="H53" s="8">
        <f t="shared" si="9"/>
        <v>-40326.467085955228</v>
      </c>
      <c r="I53" s="19">
        <f t="shared" si="10"/>
        <v>9294075.81072497</v>
      </c>
    </row>
    <row r="54" spans="2:9" x14ac:dyDescent="0.2">
      <c r="B54" s="20">
        <f t="shared" si="3"/>
        <v>45716</v>
      </c>
      <c r="C54" s="9">
        <f t="shared" si="4"/>
        <v>2025</v>
      </c>
      <c r="D54" s="9">
        <f t="shared" si="5"/>
        <v>38</v>
      </c>
      <c r="E54" s="19">
        <f t="shared" si="6"/>
        <v>9294075.81072497</v>
      </c>
      <c r="F54" s="8">
        <f t="shared" si="7"/>
        <v>-424602.75699024601</v>
      </c>
      <c r="G54" s="8">
        <f t="shared" si="8"/>
        <v>-385877.44111222535</v>
      </c>
      <c r="H54" s="8">
        <f t="shared" si="9"/>
        <v>-38725.31587802068</v>
      </c>
      <c r="I54" s="19">
        <f t="shared" si="10"/>
        <v>8908198.3696127441</v>
      </c>
    </row>
    <row r="55" spans="2:9" x14ac:dyDescent="0.2">
      <c r="B55" s="20">
        <f t="shared" si="3"/>
        <v>45747</v>
      </c>
      <c r="C55" s="9">
        <f t="shared" si="4"/>
        <v>2025</v>
      </c>
      <c r="D55" s="9">
        <f t="shared" si="5"/>
        <v>39</v>
      </c>
      <c r="E55" s="19">
        <f t="shared" si="6"/>
        <v>8908198.3696127441</v>
      </c>
      <c r="F55" s="8">
        <f t="shared" si="7"/>
        <v>-424602.75699024601</v>
      </c>
      <c r="G55" s="8">
        <f t="shared" si="8"/>
        <v>-387485.26378352632</v>
      </c>
      <c r="H55" s="8">
        <f t="shared" si="9"/>
        <v>-37117.493206719744</v>
      </c>
      <c r="I55" s="19">
        <f t="shared" si="10"/>
        <v>8520713.1058292184</v>
      </c>
    </row>
    <row r="56" spans="2:9" x14ac:dyDescent="0.2">
      <c r="B56" s="20">
        <f t="shared" si="3"/>
        <v>45777</v>
      </c>
      <c r="C56" s="9">
        <f t="shared" si="4"/>
        <v>2025</v>
      </c>
      <c r="D56" s="9">
        <f t="shared" si="5"/>
        <v>40</v>
      </c>
      <c r="E56" s="19">
        <f t="shared" si="6"/>
        <v>8520713.1058292184</v>
      </c>
      <c r="F56" s="8">
        <f t="shared" si="7"/>
        <v>-424602.75699024601</v>
      </c>
      <c r="G56" s="8">
        <f t="shared" si="8"/>
        <v>-389099.78571595764</v>
      </c>
      <c r="H56" s="8">
        <f t="shared" si="9"/>
        <v>-35502.971274288386</v>
      </c>
      <c r="I56" s="19">
        <f t="shared" si="10"/>
        <v>8131613.3201132603</v>
      </c>
    </row>
    <row r="57" spans="2:9" x14ac:dyDescent="0.2">
      <c r="B57" s="20">
        <f t="shared" si="3"/>
        <v>45808</v>
      </c>
      <c r="C57" s="9">
        <f t="shared" si="4"/>
        <v>2025</v>
      </c>
      <c r="D57" s="9">
        <f t="shared" si="5"/>
        <v>41</v>
      </c>
      <c r="E57" s="19">
        <f t="shared" si="6"/>
        <v>8131613.3201132603</v>
      </c>
      <c r="F57" s="8">
        <f t="shared" si="7"/>
        <v>-424602.75699024601</v>
      </c>
      <c r="G57" s="8">
        <f t="shared" si="8"/>
        <v>-390721.03482310747</v>
      </c>
      <c r="H57" s="8">
        <f t="shared" si="9"/>
        <v>-33881.722167138556</v>
      </c>
      <c r="I57" s="19">
        <f t="shared" si="10"/>
        <v>7740892.2852901528</v>
      </c>
    </row>
    <row r="58" spans="2:9" x14ac:dyDescent="0.2">
      <c r="B58" s="20">
        <f t="shared" si="3"/>
        <v>45838</v>
      </c>
      <c r="C58" s="9">
        <f t="shared" si="4"/>
        <v>2025</v>
      </c>
      <c r="D58" s="9">
        <f t="shared" si="5"/>
        <v>42</v>
      </c>
      <c r="E58" s="19">
        <f t="shared" si="6"/>
        <v>7740892.2852901528</v>
      </c>
      <c r="F58" s="8">
        <f t="shared" si="7"/>
        <v>-424602.75699024601</v>
      </c>
      <c r="G58" s="8">
        <f t="shared" si="8"/>
        <v>-392349.03913487046</v>
      </c>
      <c r="H58" s="8">
        <f t="shared" si="9"/>
        <v>-32253.717855375613</v>
      </c>
      <c r="I58" s="19">
        <f t="shared" si="10"/>
        <v>7348543.2461552825</v>
      </c>
    </row>
    <row r="59" spans="2:9" x14ac:dyDescent="0.2">
      <c r="B59" s="20">
        <f t="shared" si="3"/>
        <v>45869</v>
      </c>
      <c r="C59" s="9">
        <f t="shared" si="4"/>
        <v>2025</v>
      </c>
      <c r="D59" s="9">
        <f t="shared" si="5"/>
        <v>43</v>
      </c>
      <c r="E59" s="19">
        <f t="shared" si="6"/>
        <v>7348543.2461552825</v>
      </c>
      <c r="F59" s="8">
        <f t="shared" si="7"/>
        <v>-424602.75699024601</v>
      </c>
      <c r="G59" s="8">
        <f t="shared" si="8"/>
        <v>-393983.82679793239</v>
      </c>
      <c r="H59" s="8">
        <f t="shared" si="9"/>
        <v>-30618.930192313648</v>
      </c>
      <c r="I59" s="19">
        <f t="shared" si="10"/>
        <v>6954559.4193573501</v>
      </c>
    </row>
    <row r="60" spans="2:9" x14ac:dyDescent="0.2">
      <c r="B60" s="20">
        <f t="shared" si="3"/>
        <v>45900</v>
      </c>
      <c r="C60" s="9">
        <f t="shared" si="4"/>
        <v>2025</v>
      </c>
      <c r="D60" s="9">
        <f t="shared" si="5"/>
        <v>44</v>
      </c>
      <c r="E60" s="19">
        <f t="shared" si="6"/>
        <v>6954559.4193573501</v>
      </c>
      <c r="F60" s="8">
        <f t="shared" si="7"/>
        <v>-424602.75699024601</v>
      </c>
      <c r="G60" s="8">
        <f t="shared" si="8"/>
        <v>-395625.42607625708</v>
      </c>
      <c r="H60" s="8">
        <f t="shared" si="9"/>
        <v>-28977.330913988935</v>
      </c>
      <c r="I60" s="19">
        <f t="shared" si="10"/>
        <v>6558933.9932810934</v>
      </c>
    </row>
    <row r="61" spans="2:9" x14ac:dyDescent="0.2">
      <c r="B61" s="20">
        <f t="shared" si="3"/>
        <v>45930</v>
      </c>
      <c r="C61" s="9">
        <f t="shared" si="4"/>
        <v>2025</v>
      </c>
      <c r="D61" s="9">
        <f t="shared" si="5"/>
        <v>45</v>
      </c>
      <c r="E61" s="19">
        <f t="shared" si="6"/>
        <v>6558933.9932810934</v>
      </c>
      <c r="F61" s="8">
        <f t="shared" si="7"/>
        <v>-424602.75699024601</v>
      </c>
      <c r="G61" s="8">
        <f t="shared" si="8"/>
        <v>-397273.86535157479</v>
      </c>
      <c r="H61" s="8">
        <f t="shared" si="9"/>
        <v>-27328.891638671194</v>
      </c>
      <c r="I61" s="19">
        <f t="shared" si="10"/>
        <v>6161660.1279295189</v>
      </c>
    </row>
    <row r="62" spans="2:9" x14ac:dyDescent="0.2">
      <c r="B62" s="20">
        <f t="shared" si="3"/>
        <v>45961</v>
      </c>
      <c r="C62" s="9">
        <f t="shared" si="4"/>
        <v>2025</v>
      </c>
      <c r="D62" s="9">
        <f t="shared" si="5"/>
        <v>46</v>
      </c>
      <c r="E62" s="19">
        <f t="shared" si="6"/>
        <v>6161660.1279295189</v>
      </c>
      <c r="F62" s="8">
        <f t="shared" si="7"/>
        <v>-424602.75699024601</v>
      </c>
      <c r="G62" s="8">
        <f t="shared" si="8"/>
        <v>-398929.17312387307</v>
      </c>
      <c r="H62" s="8">
        <f t="shared" si="9"/>
        <v>-25673.583866372966</v>
      </c>
      <c r="I62" s="19">
        <f t="shared" si="10"/>
        <v>5762730.9548056461</v>
      </c>
    </row>
    <row r="63" spans="2:9" x14ac:dyDescent="0.2">
      <c r="B63" s="20">
        <f t="shared" si="3"/>
        <v>45991</v>
      </c>
      <c r="C63" s="9">
        <f t="shared" si="4"/>
        <v>2025</v>
      </c>
      <c r="D63" s="9">
        <f t="shared" si="5"/>
        <v>47</v>
      </c>
      <c r="E63" s="19">
        <f t="shared" si="6"/>
        <v>5762730.9548056461</v>
      </c>
      <c r="F63" s="8">
        <f t="shared" si="7"/>
        <v>-424602.75699024601</v>
      </c>
      <c r="G63" s="8">
        <f t="shared" si="8"/>
        <v>-400591.37801188917</v>
      </c>
      <c r="H63" s="8">
        <f t="shared" si="9"/>
        <v>-24011.378978356832</v>
      </c>
      <c r="I63" s="19">
        <f t="shared" si="10"/>
        <v>5362139.5767937573</v>
      </c>
    </row>
    <row r="64" spans="2:9" x14ac:dyDescent="0.2">
      <c r="B64" s="20">
        <f t="shared" si="3"/>
        <v>46022</v>
      </c>
      <c r="C64" s="9">
        <f t="shared" si="4"/>
        <v>2025</v>
      </c>
      <c r="D64" s="9">
        <f t="shared" si="5"/>
        <v>48</v>
      </c>
      <c r="E64" s="19">
        <f t="shared" si="6"/>
        <v>5362139.5767937573</v>
      </c>
      <c r="F64" s="8">
        <f t="shared" si="7"/>
        <v>-424602.75699024601</v>
      </c>
      <c r="G64" s="8">
        <f t="shared" si="8"/>
        <v>-402260.50875360542</v>
      </c>
      <c r="H64" s="8">
        <f t="shared" si="9"/>
        <v>-22342.248236640626</v>
      </c>
      <c r="I64" s="19">
        <f t="shared" si="10"/>
        <v>4959879.0680401521</v>
      </c>
    </row>
    <row r="65" spans="2:9" x14ac:dyDescent="0.2">
      <c r="B65" s="20">
        <f t="shared" si="3"/>
        <v>46053</v>
      </c>
      <c r="C65" s="9">
        <f t="shared" si="4"/>
        <v>2026</v>
      </c>
      <c r="D65" s="9">
        <f t="shared" si="5"/>
        <v>49</v>
      </c>
      <c r="E65" s="19">
        <f t="shared" si="6"/>
        <v>4959879.0680401521</v>
      </c>
      <c r="F65" s="8">
        <f t="shared" si="7"/>
        <v>-424602.75699024601</v>
      </c>
      <c r="G65" s="8">
        <f t="shared" si="8"/>
        <v>-403936.59420674545</v>
      </c>
      <c r="H65" s="8">
        <f t="shared" si="9"/>
        <v>-20666.162783500607</v>
      </c>
      <c r="I65" s="19">
        <f t="shared" si="10"/>
        <v>4555942.4738334063</v>
      </c>
    </row>
    <row r="66" spans="2:9" x14ac:dyDescent="0.2">
      <c r="B66" s="20">
        <f t="shared" si="3"/>
        <v>46081</v>
      </c>
      <c r="C66" s="9">
        <f t="shared" si="4"/>
        <v>2026</v>
      </c>
      <c r="D66" s="9">
        <f t="shared" si="5"/>
        <v>50</v>
      </c>
      <c r="E66" s="19">
        <f t="shared" si="6"/>
        <v>4555942.4738334063</v>
      </c>
      <c r="F66" s="8">
        <f t="shared" si="7"/>
        <v>-424602.75699024601</v>
      </c>
      <c r="G66" s="8">
        <f t="shared" si="8"/>
        <v>-405619.66334927356</v>
      </c>
      <c r="H66" s="8">
        <f t="shared" si="9"/>
        <v>-18983.0936409725</v>
      </c>
      <c r="I66" s="19">
        <f t="shared" si="10"/>
        <v>4150322.8104841327</v>
      </c>
    </row>
    <row r="67" spans="2:9" x14ac:dyDescent="0.2">
      <c r="B67" s="20">
        <f t="shared" si="3"/>
        <v>46112</v>
      </c>
      <c r="C67" s="9">
        <f t="shared" si="4"/>
        <v>2026</v>
      </c>
      <c r="D67" s="9">
        <f t="shared" si="5"/>
        <v>51</v>
      </c>
      <c r="E67" s="19">
        <f t="shared" si="6"/>
        <v>4150322.8104841327</v>
      </c>
      <c r="F67" s="8">
        <f t="shared" si="7"/>
        <v>-424602.75699024601</v>
      </c>
      <c r="G67" s="8">
        <f t="shared" si="8"/>
        <v>-407309.74527989549</v>
      </c>
      <c r="H67" s="8">
        <f t="shared" si="9"/>
        <v>-17293.011710350525</v>
      </c>
      <c r="I67" s="19">
        <f t="shared" si="10"/>
        <v>3743013.0652042371</v>
      </c>
    </row>
    <row r="68" spans="2:9" x14ac:dyDescent="0.2">
      <c r="B68" s="20">
        <f t="shared" si="3"/>
        <v>46142</v>
      </c>
      <c r="C68" s="9">
        <f t="shared" si="4"/>
        <v>2026</v>
      </c>
      <c r="D68" s="9">
        <f t="shared" si="5"/>
        <v>52</v>
      </c>
      <c r="E68" s="19">
        <f t="shared" si="6"/>
        <v>3743013.0652042371</v>
      </c>
      <c r="F68" s="8">
        <f t="shared" si="7"/>
        <v>-424602.75699024601</v>
      </c>
      <c r="G68" s="8">
        <f t="shared" si="8"/>
        <v>-409006.86921856174</v>
      </c>
      <c r="H68" s="8">
        <f t="shared" si="9"/>
        <v>-15595.887771684294</v>
      </c>
      <c r="I68" s="19">
        <f t="shared" si="10"/>
        <v>3334006.1959856753</v>
      </c>
    </row>
    <row r="69" spans="2:9" x14ac:dyDescent="0.2">
      <c r="B69" s="20">
        <f t="shared" si="3"/>
        <v>46173</v>
      </c>
      <c r="C69" s="9">
        <f t="shared" si="4"/>
        <v>2026</v>
      </c>
      <c r="D69" s="9">
        <f t="shared" si="5"/>
        <v>53</v>
      </c>
      <c r="E69" s="19">
        <f t="shared" si="6"/>
        <v>3334006.1959856753</v>
      </c>
      <c r="F69" s="8">
        <f t="shared" si="7"/>
        <v>-424602.75699024601</v>
      </c>
      <c r="G69" s="8">
        <f t="shared" si="8"/>
        <v>-410711.06450697238</v>
      </c>
      <c r="H69" s="8">
        <f t="shared" si="9"/>
        <v>-13891.69248327362</v>
      </c>
      <c r="I69" s="19">
        <f t="shared" si="10"/>
        <v>2923295.1314787031</v>
      </c>
    </row>
    <row r="70" spans="2:9" x14ac:dyDescent="0.2">
      <c r="B70" s="20">
        <f t="shared" si="3"/>
        <v>46203</v>
      </c>
      <c r="C70" s="9">
        <f t="shared" si="4"/>
        <v>2026</v>
      </c>
      <c r="D70" s="9">
        <f t="shared" si="5"/>
        <v>54</v>
      </c>
      <c r="E70" s="19">
        <f t="shared" si="6"/>
        <v>2923295.1314787031</v>
      </c>
      <c r="F70" s="8">
        <f t="shared" si="7"/>
        <v>-424602.75699024601</v>
      </c>
      <c r="G70" s="8">
        <f t="shared" si="8"/>
        <v>-412422.36060908478</v>
      </c>
      <c r="H70" s="8">
        <f t="shared" si="9"/>
        <v>-12180.396381161238</v>
      </c>
      <c r="I70" s="19">
        <f t="shared" si="10"/>
        <v>2510872.7708696183</v>
      </c>
    </row>
    <row r="71" spans="2:9" x14ac:dyDescent="0.2">
      <c r="B71" s="20">
        <f t="shared" si="3"/>
        <v>46234</v>
      </c>
      <c r="C71" s="9">
        <f t="shared" si="4"/>
        <v>2026</v>
      </c>
      <c r="D71" s="9">
        <f t="shared" si="5"/>
        <v>55</v>
      </c>
      <c r="E71" s="19">
        <f t="shared" si="6"/>
        <v>2510872.7708696183</v>
      </c>
      <c r="F71" s="8">
        <f t="shared" si="7"/>
        <v>-424602.75699024601</v>
      </c>
      <c r="G71" s="8">
        <f t="shared" si="8"/>
        <v>-414140.78711162263</v>
      </c>
      <c r="H71" s="8">
        <f t="shared" si="9"/>
        <v>-10461.969878623384</v>
      </c>
      <c r="I71" s="19">
        <f t="shared" si="10"/>
        <v>2096731.9837579955</v>
      </c>
    </row>
    <row r="72" spans="2:9" x14ac:dyDescent="0.2">
      <c r="B72" s="20">
        <f t="shared" si="3"/>
        <v>46265</v>
      </c>
      <c r="C72" s="9">
        <f t="shared" si="4"/>
        <v>2026</v>
      </c>
      <c r="D72" s="9">
        <f t="shared" si="5"/>
        <v>56</v>
      </c>
      <c r="E72" s="19">
        <f t="shared" si="6"/>
        <v>2096731.9837579955</v>
      </c>
      <c r="F72" s="8">
        <f t="shared" si="7"/>
        <v>-424602.75699024601</v>
      </c>
      <c r="G72" s="8">
        <f t="shared" si="8"/>
        <v>-415866.37372458773</v>
      </c>
      <c r="H72" s="8">
        <f t="shared" si="9"/>
        <v>-8736.383265658289</v>
      </c>
      <c r="I72" s="19">
        <f t="shared" si="10"/>
        <v>1680865.6100334078</v>
      </c>
    </row>
    <row r="73" spans="2:9" x14ac:dyDescent="0.2">
      <c r="B73" s="20">
        <f t="shared" si="3"/>
        <v>46295</v>
      </c>
      <c r="C73" s="9">
        <f t="shared" si="4"/>
        <v>2026</v>
      </c>
      <c r="D73" s="9">
        <f t="shared" si="5"/>
        <v>57</v>
      </c>
      <c r="E73" s="19">
        <f t="shared" si="6"/>
        <v>1680865.6100334078</v>
      </c>
      <c r="F73" s="8">
        <f t="shared" si="7"/>
        <v>-424602.75699024601</v>
      </c>
      <c r="G73" s="8">
        <f t="shared" si="8"/>
        <v>-417599.15028177353</v>
      </c>
      <c r="H73" s="8">
        <f t="shared" si="9"/>
        <v>-7003.6067084725064</v>
      </c>
      <c r="I73" s="19">
        <f t="shared" si="10"/>
        <v>1263266.4597516344</v>
      </c>
    </row>
    <row r="74" spans="2:9" x14ac:dyDescent="0.2">
      <c r="B74" s="20">
        <f t="shared" si="3"/>
        <v>46326</v>
      </c>
      <c r="C74" s="9">
        <f t="shared" si="4"/>
        <v>2026</v>
      </c>
      <c r="D74" s="9">
        <f t="shared" si="5"/>
        <v>58</v>
      </c>
      <c r="E74" s="19">
        <f t="shared" si="6"/>
        <v>1263266.4597516344</v>
      </c>
      <c r="F74" s="8">
        <f t="shared" si="7"/>
        <v>-424602.75699024601</v>
      </c>
      <c r="G74" s="8">
        <f t="shared" si="8"/>
        <v>-419339.14674128091</v>
      </c>
      <c r="H74" s="8">
        <f t="shared" si="9"/>
        <v>-5263.6102489651184</v>
      </c>
      <c r="I74" s="19">
        <f t="shared" si="10"/>
        <v>843927.31301035348</v>
      </c>
    </row>
    <row r="75" spans="2:9" x14ac:dyDescent="0.2">
      <c r="B75" s="20">
        <f t="shared" si="3"/>
        <v>46356</v>
      </c>
      <c r="C75" s="9">
        <f t="shared" si="4"/>
        <v>2026</v>
      </c>
      <c r="D75" s="9">
        <f t="shared" si="5"/>
        <v>59</v>
      </c>
      <c r="E75" s="19">
        <f t="shared" si="6"/>
        <v>843927.31301035348</v>
      </c>
      <c r="F75" s="8">
        <f t="shared" si="7"/>
        <v>-424602.75699024601</v>
      </c>
      <c r="G75" s="8">
        <f t="shared" si="8"/>
        <v>-421086.39318603626</v>
      </c>
      <c r="H75" s="8">
        <f t="shared" si="9"/>
        <v>-3516.3638042097814</v>
      </c>
      <c r="I75" s="19">
        <f t="shared" si="10"/>
        <v>422840.91982431721</v>
      </c>
    </row>
    <row r="76" spans="2:9" x14ac:dyDescent="0.2">
      <c r="B76" s="20">
        <f t="shared" si="3"/>
        <v>46387</v>
      </c>
      <c r="C76" s="9">
        <f t="shared" si="4"/>
        <v>2026</v>
      </c>
      <c r="D76" s="9">
        <f t="shared" si="5"/>
        <v>60</v>
      </c>
      <c r="E76" s="19">
        <f t="shared" si="6"/>
        <v>422840.91982431721</v>
      </c>
      <c r="F76" s="8">
        <f t="shared" si="7"/>
        <v>-424602.75699024601</v>
      </c>
      <c r="G76" s="8">
        <f t="shared" si="8"/>
        <v>-422840.91982431139</v>
      </c>
      <c r="H76" s="8">
        <f t="shared" si="9"/>
        <v>-1761.8371659346305</v>
      </c>
      <c r="I76" s="19">
        <f t="shared" si="10"/>
        <v>5.8207660913467407E-9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2" ma:contentTypeDescription="Create a new document." ma:contentTypeScope="" ma:versionID="fd1d01e8490ff9c960f11d2dc4a95c2d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2fc53d75004e33690c310189c03ec185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073C62-51C7-4070-8528-72703C84CBDB}"/>
</file>

<file path=customXml/itemProps2.xml><?xml version="1.0" encoding="utf-8"?>
<ds:datastoreItem xmlns:ds="http://schemas.openxmlformats.org/officeDocument/2006/customXml" ds:itemID="{AD2BE7C8-4B4E-472F-8D94-5170BE47DB89}"/>
</file>

<file path=customXml/itemProps3.xml><?xml version="1.0" encoding="utf-8"?>
<ds:datastoreItem xmlns:ds="http://schemas.openxmlformats.org/officeDocument/2006/customXml" ds:itemID="{5C68AC24-F3C7-47F2-8B25-3CB801FA0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Amortization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2021-07-31T09:13:19Z</dcterms:created>
  <dcterms:modified xsi:type="dcterms:W3CDTF">2021-10-10T21:19:16Z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